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80900fca9cc3a9/Documents/"/>
    </mc:Choice>
  </mc:AlternateContent>
  <xr:revisionPtr revIDLastSave="0" documentId="8_{E92E0731-07F7-425F-8540-1AD3E136AFD9}" xr6:coauthVersionLast="47" xr6:coauthVersionMax="47" xr10:uidLastSave="{00000000-0000-0000-0000-000000000000}"/>
  <bookViews>
    <workbookView xWindow="-120" yWindow="-120" windowWidth="20730" windowHeight="11160" xr2:uid="{228BB48B-CD66-4FE9-8A3C-E2F1F96A04E0}"/>
  </bookViews>
  <sheets>
    <sheet name="Processed cyto data" sheetId="1" r:id="rId1"/>
    <sheet name="Cyto vs plate yeast" sheetId="2" r:id="rId2"/>
    <sheet name="Cyto vs plate bacteria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" i="3" l="1"/>
  <c r="R4" i="3"/>
  <c r="Q4" i="3"/>
  <c r="P4" i="3"/>
  <c r="S3" i="3"/>
  <c r="R3" i="3"/>
  <c r="Q3" i="3"/>
  <c r="P3" i="3"/>
  <c r="S2" i="3"/>
  <c r="L9" i="3" s="1"/>
  <c r="R2" i="3"/>
  <c r="K9" i="3" s="1"/>
  <c r="Q2" i="3"/>
  <c r="J9" i="3" s="1"/>
  <c r="P2" i="3"/>
  <c r="I9" i="3" s="1"/>
  <c r="K14" i="2"/>
  <c r="J14" i="2"/>
  <c r="P11" i="2" s="1"/>
  <c r="I14" i="2"/>
  <c r="H14" i="2"/>
  <c r="K13" i="2"/>
  <c r="J13" i="2"/>
  <c r="I13" i="2"/>
  <c r="H13" i="2"/>
  <c r="K12" i="2"/>
  <c r="J12" i="2"/>
  <c r="P5" i="2" s="1"/>
  <c r="I12" i="2"/>
  <c r="H12" i="2"/>
  <c r="Q11" i="2"/>
  <c r="O11" i="2"/>
  <c r="N11" i="2"/>
  <c r="K11" i="2"/>
  <c r="J11" i="2"/>
  <c r="I11" i="2"/>
  <c r="H11" i="2"/>
  <c r="P10" i="2"/>
  <c r="K10" i="2"/>
  <c r="J10" i="2"/>
  <c r="I10" i="2"/>
  <c r="H10" i="2"/>
  <c r="P9" i="2"/>
  <c r="K9" i="2"/>
  <c r="Q10" i="2" s="1"/>
  <c r="J9" i="2"/>
  <c r="P4" i="2" s="1"/>
  <c r="I9" i="2"/>
  <c r="O10" i="2" s="1"/>
  <c r="H9" i="2"/>
  <c r="N10" i="2" s="1"/>
  <c r="P8" i="2"/>
  <c r="K8" i="2"/>
  <c r="I8" i="2"/>
  <c r="O3" i="2" s="1"/>
  <c r="H8" i="2"/>
  <c r="K7" i="2"/>
  <c r="I7" i="2"/>
  <c r="H7" i="2"/>
  <c r="N3" i="2" s="1"/>
  <c r="K6" i="2"/>
  <c r="Q9" i="2" s="1"/>
  <c r="I6" i="2"/>
  <c r="O9" i="2" s="1"/>
  <c r="H6" i="2"/>
  <c r="N9" i="2" s="1"/>
  <c r="Q5" i="2"/>
  <c r="O5" i="2"/>
  <c r="N5" i="2"/>
  <c r="K5" i="2"/>
  <c r="J5" i="2"/>
  <c r="I5" i="2"/>
  <c r="H5" i="2"/>
  <c r="Q4" i="2"/>
  <c r="O4" i="2"/>
  <c r="N4" i="2"/>
  <c r="K4" i="2"/>
  <c r="J4" i="2"/>
  <c r="I4" i="2"/>
  <c r="H4" i="2"/>
  <c r="Q3" i="2"/>
  <c r="P3" i="2"/>
  <c r="K3" i="2"/>
  <c r="Q8" i="2" s="1"/>
  <c r="J3" i="2"/>
  <c r="I3" i="2"/>
  <c r="O8" i="2" s="1"/>
  <c r="H3" i="2"/>
  <c r="N8" i="2" s="1"/>
  <c r="Q2" i="2"/>
  <c r="P2" i="2"/>
  <c r="O2" i="2"/>
  <c r="N2" i="2"/>
  <c r="L24" i="1"/>
  <c r="K24" i="1"/>
  <c r="J24" i="1"/>
  <c r="I24" i="1"/>
  <c r="L23" i="1"/>
  <c r="K23" i="1"/>
  <c r="J23" i="1"/>
  <c r="I23" i="1"/>
  <c r="L22" i="1"/>
  <c r="T25" i="1" s="1"/>
  <c r="K22" i="1"/>
  <c r="S25" i="1" s="1"/>
  <c r="J22" i="1"/>
  <c r="R25" i="1" s="1"/>
  <c r="I22" i="1"/>
  <c r="Q25" i="1" s="1"/>
  <c r="L18" i="1"/>
  <c r="K18" i="1"/>
  <c r="J18" i="1"/>
  <c r="I18" i="1"/>
  <c r="L17" i="1"/>
  <c r="T17" i="1" s="1"/>
  <c r="K17" i="1"/>
  <c r="S17" i="1" s="1"/>
  <c r="J17" i="1"/>
  <c r="R17" i="1" s="1"/>
  <c r="I17" i="1"/>
  <c r="Q17" i="1" s="1"/>
  <c r="T16" i="1"/>
  <c r="L16" i="1"/>
  <c r="K16" i="1"/>
  <c r="J16" i="1"/>
  <c r="I16" i="1"/>
  <c r="Q7" i="1" s="1"/>
  <c r="L15" i="1"/>
  <c r="K15" i="1"/>
  <c r="J15" i="1"/>
  <c r="I15" i="1"/>
  <c r="L14" i="1"/>
  <c r="K14" i="1"/>
  <c r="S16" i="1" s="1"/>
  <c r="J14" i="1"/>
  <c r="R16" i="1" s="1"/>
  <c r="I14" i="1"/>
  <c r="Q16" i="1" s="1"/>
  <c r="L13" i="1"/>
  <c r="K13" i="1"/>
  <c r="J13" i="1"/>
  <c r="I13" i="1"/>
  <c r="L12" i="1"/>
  <c r="K12" i="1"/>
  <c r="J12" i="1"/>
  <c r="I12" i="1"/>
  <c r="L11" i="1"/>
  <c r="T15" i="1" s="1"/>
  <c r="K11" i="1"/>
  <c r="S15" i="1" s="1"/>
  <c r="J11" i="1"/>
  <c r="R15" i="1" s="1"/>
  <c r="I11" i="1"/>
  <c r="Q15" i="1" s="1"/>
  <c r="L10" i="1"/>
  <c r="K10" i="1"/>
  <c r="J10" i="1"/>
  <c r="I10" i="1"/>
  <c r="L9" i="1"/>
  <c r="K9" i="1"/>
  <c r="J9" i="1"/>
  <c r="I9" i="1"/>
  <c r="T8" i="1"/>
  <c r="S8" i="1"/>
  <c r="R8" i="1"/>
  <c r="Q8" i="1"/>
  <c r="L8" i="1"/>
  <c r="T13" i="1" s="1"/>
  <c r="K8" i="1"/>
  <c r="S13" i="1" s="1"/>
  <c r="J8" i="1"/>
  <c r="R13" i="1" s="1"/>
  <c r="I8" i="1"/>
  <c r="Q13" i="1" s="1"/>
  <c r="T7" i="1"/>
  <c r="S7" i="1"/>
  <c r="R7" i="1"/>
  <c r="L7" i="1"/>
  <c r="K7" i="1"/>
  <c r="J7" i="1"/>
  <c r="I7" i="1"/>
  <c r="T6" i="1"/>
  <c r="S6" i="1"/>
  <c r="R6" i="1"/>
  <c r="Q6" i="1"/>
  <c r="L6" i="1"/>
  <c r="K6" i="1"/>
  <c r="J6" i="1"/>
  <c r="I6" i="1"/>
  <c r="L5" i="1"/>
  <c r="T12" i="1" s="1"/>
  <c r="K5" i="1"/>
  <c r="S12" i="1" s="1"/>
  <c r="J5" i="1"/>
  <c r="R12" i="1" s="1"/>
  <c r="I5" i="1"/>
  <c r="Q12" i="1" s="1"/>
  <c r="T4" i="1"/>
  <c r="S4" i="1"/>
  <c r="R4" i="1"/>
  <c r="Q4" i="1"/>
  <c r="L4" i="1"/>
  <c r="K4" i="1"/>
  <c r="J4" i="1"/>
  <c r="I4" i="1"/>
  <c r="T3" i="1"/>
  <c r="S3" i="1"/>
  <c r="R3" i="1"/>
  <c r="Q3" i="1"/>
  <c r="L3" i="1"/>
  <c r="K3" i="1"/>
  <c r="J3" i="1"/>
  <c r="I3" i="1"/>
  <c r="L2" i="1"/>
  <c r="T11" i="1" s="1"/>
  <c r="K2" i="1"/>
  <c r="S11" i="1" s="1"/>
  <c r="J2" i="1"/>
  <c r="R11" i="1" s="1"/>
  <c r="I2" i="1"/>
  <c r="Q11" i="1" s="1"/>
  <c r="L8" i="3" l="1"/>
  <c r="I8" i="3"/>
  <c r="J8" i="3"/>
  <c r="K8" i="3"/>
  <c r="Q2" i="1"/>
  <c r="Q22" i="1"/>
  <c r="R2" i="1"/>
  <c r="R22" i="1"/>
  <c r="S2" i="1"/>
  <c r="S22" i="1"/>
  <c r="T2" i="1"/>
  <c r="T22" i="1"/>
</calcChain>
</file>

<file path=xl/sharedStrings.xml><?xml version="1.0" encoding="utf-8"?>
<sst xmlns="http://schemas.openxmlformats.org/spreadsheetml/2006/main" count="84" uniqueCount="37">
  <si>
    <t>Yeast</t>
  </si>
  <si>
    <t>Average</t>
  </si>
  <si>
    <t>EC118 SGM</t>
  </si>
  <si>
    <t>CREV SGM</t>
  </si>
  <si>
    <t>THI4 Seipati SGM</t>
  </si>
  <si>
    <t>EC118 YNB</t>
  </si>
  <si>
    <t>BY YNB</t>
  </si>
  <si>
    <t>THI4 YNB</t>
  </si>
  <si>
    <t>stdev</t>
  </si>
  <si>
    <t>THI4 A</t>
  </si>
  <si>
    <t>THI4 B</t>
  </si>
  <si>
    <t>Bacteria</t>
  </si>
  <si>
    <t>avg bact</t>
  </si>
  <si>
    <t>B063 Seipatis Parent SGM</t>
  </si>
  <si>
    <t>B063 Seipatis SGM</t>
  </si>
  <si>
    <t>stdev bact</t>
  </si>
  <si>
    <t>PLATES</t>
  </si>
  <si>
    <t>Cfu/ml</t>
  </si>
  <si>
    <t>Avg plate</t>
  </si>
  <si>
    <t>STATS</t>
  </si>
  <si>
    <t>Time 0</t>
  </si>
  <si>
    <t>Time 24</t>
  </si>
  <si>
    <t>Time 48</t>
  </si>
  <si>
    <t>Time 72</t>
  </si>
  <si>
    <t>EC118 plated</t>
  </si>
  <si>
    <t>SGM EC</t>
  </si>
  <si>
    <t>EC118 plate</t>
  </si>
  <si>
    <t>THI4 Seipati SGM plate</t>
  </si>
  <si>
    <t>Plate EC</t>
  </si>
  <si>
    <t>EC118 YNB plate</t>
  </si>
  <si>
    <t>BY YNB plate</t>
  </si>
  <si>
    <t>Sample</t>
  </si>
  <si>
    <t>Stdev</t>
  </si>
  <si>
    <t>EC118 SGM plate</t>
  </si>
  <si>
    <t>B063 CytoFLEX</t>
  </si>
  <si>
    <t>P plated</t>
  </si>
  <si>
    <t>Stdev plate bact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</si>
</sst>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data CYTO'!$P$22</c:f>
              <c:strCache>
                <c:ptCount val="1"/>
                <c:pt idx="0">
                  <c:v>B063 Seipatis SGM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data CYTO'!$Q$25:$T$25</c:f>
                <c:numCache>
                  <c:formatCode>General</c:formatCode>
                  <c:ptCount val="4"/>
                  <c:pt idx="0">
                    <c:v>1562185.8425509555</c:v>
                  </c:pt>
                  <c:pt idx="1">
                    <c:v>1287548.1876634969</c:v>
                  </c:pt>
                  <c:pt idx="2">
                    <c:v>1020403.3331101101</c:v>
                  </c:pt>
                  <c:pt idx="3">
                    <c:v>815048.95694812108</c:v>
                  </c:pt>
                </c:numCache>
              </c:numRef>
            </c:plus>
            <c:minus>
              <c:numRef>
                <c:f>'[1]Processed data CYTO'!$Q$25:$T$25</c:f>
                <c:numCache>
                  <c:formatCode>General</c:formatCode>
                  <c:ptCount val="4"/>
                  <c:pt idx="0">
                    <c:v>1562185.8425509555</c:v>
                  </c:pt>
                  <c:pt idx="1">
                    <c:v>1287548.1876634969</c:v>
                  </c:pt>
                  <c:pt idx="2">
                    <c:v>1020403.3331101101</c:v>
                  </c:pt>
                  <c:pt idx="3">
                    <c:v>815048.95694812108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data CYTO'!$Q$21:$T$21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'[1]Processed data CYTO'!$Q$22:$T$22</c:f>
              <c:numCache>
                <c:formatCode>General</c:formatCode>
                <c:ptCount val="4"/>
                <c:pt idx="0">
                  <c:v>13459800</c:v>
                </c:pt>
                <c:pt idx="1">
                  <c:v>15897433.333333334</c:v>
                </c:pt>
                <c:pt idx="2">
                  <c:v>17462933.333333332</c:v>
                </c:pt>
                <c:pt idx="3">
                  <c:v>21903266.666666668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07-4081-B0A5-9C9D6C41E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657784"/>
        <c:axId val="386657128"/>
      </c:scatterChart>
      <c:valAx>
        <c:axId val="38665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128"/>
        <c:crosses val="autoZero"/>
        <c:crossBetween val="midCat"/>
      </c:valAx>
      <c:valAx>
        <c:axId val="38665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78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CytoFLEX</a:t>
            </a:r>
            <a:r>
              <a:rPr lang="en-ZA" baseline="0"/>
              <a:t> vs Plating for EC1118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EC CytoFLEX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data CYTO'!$Q$11:$T$11</c:f>
                <c:numCache>
                  <c:formatCode>General</c:formatCode>
                  <c:ptCount val="4"/>
                  <c:pt idx="0">
                    <c:v>105492.69590302865</c:v>
                  </c:pt>
                  <c:pt idx="1">
                    <c:v>1075586.0707333263</c:v>
                  </c:pt>
                  <c:pt idx="2">
                    <c:v>3566671.0813056636</c:v>
                  </c:pt>
                  <c:pt idx="3">
                    <c:v>2154877.8794993362</c:v>
                  </c:pt>
                </c:numCache>
              </c:numRef>
            </c:plus>
            <c:minus>
              <c:numRef>
                <c:f>'[1]Processed data CYTO'!$Q$11:$T$11</c:f>
                <c:numCache>
                  <c:formatCode>General</c:formatCode>
                  <c:ptCount val="4"/>
                  <c:pt idx="0">
                    <c:v>105492.69590302865</c:v>
                  </c:pt>
                  <c:pt idx="1">
                    <c:v>1075586.0707333263</c:v>
                  </c:pt>
                  <c:pt idx="2">
                    <c:v>3566671.0813056636</c:v>
                  </c:pt>
                  <c:pt idx="3">
                    <c:v>2154877.8794993362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data CYTO'!$Q$1:$T$1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'[1]Processed data CYTO'!$Q$2:$T$2</c:f>
              <c:numCache>
                <c:formatCode>General</c:formatCode>
                <c:ptCount val="4"/>
                <c:pt idx="0">
                  <c:v>1144366.6666666667</c:v>
                </c:pt>
                <c:pt idx="1">
                  <c:v>9209166.666666666</c:v>
                </c:pt>
                <c:pt idx="2">
                  <c:v>18636466.666666668</c:v>
                </c:pt>
                <c:pt idx="3">
                  <c:v>26989066.666666668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97-4430-AD1A-5FFDB4ABB547}"/>
            </c:ext>
          </c:extLst>
        </c:ser>
        <c:ser>
          <c:idx val="3"/>
          <c:order val="3"/>
          <c:tx>
            <c:v>EC plated</c:v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'[1]Cyto vs plate yeast'!$U$8:$X$8</c:f>
                <c:numCache>
                  <c:formatCode>General</c:formatCode>
                  <c:ptCount val="4"/>
                  <c:pt idx="0">
                    <c:v>122292.90885229428</c:v>
                  </c:pt>
                  <c:pt idx="1">
                    <c:v>713364.48530108994</c:v>
                  </c:pt>
                  <c:pt idx="2">
                    <c:v>4428945.1967207221</c:v>
                  </c:pt>
                  <c:pt idx="3">
                    <c:v>1247219.1289246471</c:v>
                  </c:pt>
                </c:numCache>
              </c:numRef>
            </c:plus>
            <c:minus>
              <c:numRef>
                <c:f>'[1]Cyto vs plate yeast'!$U$8:$X$8</c:f>
                <c:numCache>
                  <c:formatCode>General</c:formatCode>
                  <c:ptCount val="4"/>
                  <c:pt idx="0">
                    <c:v>122292.90885229428</c:v>
                  </c:pt>
                  <c:pt idx="1">
                    <c:v>713364.48530108994</c:v>
                  </c:pt>
                  <c:pt idx="2">
                    <c:v>4428945.1967207221</c:v>
                  </c:pt>
                  <c:pt idx="3">
                    <c:v>1247219.1289246471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'[1]Cyto vs plate yeast'!$U$1:$X$1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'[1]Cyto vs plate yeast'!$U$2:$X$2</c:f>
              <c:numCache>
                <c:formatCode>General</c:formatCode>
                <c:ptCount val="4"/>
                <c:pt idx="0">
                  <c:v>903333.33333333337</c:v>
                </c:pt>
                <c:pt idx="1">
                  <c:v>8133333.333333333</c:v>
                </c:pt>
                <c:pt idx="2">
                  <c:v>20366666.666666668</c:v>
                </c:pt>
                <c:pt idx="3">
                  <c:v>32333333.333333332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97-4430-AD1A-5FFDB4ABB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14704"/>
        <c:axId val="38261339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'[1]Processed data CYTO'!$P$3</c15:sqref>
                        </c15:formulaRef>
                      </c:ext>
                    </c:extLst>
                    <c:strCache>
                      <c:ptCount val="1"/>
                      <c:pt idx="0">
                        <c:v>CREV SGM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data CYTO'!$Q$12:$T$12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86318.029531623397</c:v>
                        </c:pt>
                        <c:pt idx="1">
                          <c:v>158474.65272262084</c:v>
                        </c:pt>
                        <c:pt idx="2">
                          <c:v>4294020.3324571541</c:v>
                        </c:pt>
                        <c:pt idx="3">
                          <c:v>2477191.9066197141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data CYTO'!$Q$12:$T$12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86318.029531623397</c:v>
                        </c:pt>
                        <c:pt idx="1">
                          <c:v>158474.65272262084</c:v>
                        </c:pt>
                        <c:pt idx="2">
                          <c:v>4294020.3324571541</c:v>
                        </c:pt>
                        <c:pt idx="3">
                          <c:v>2477191.9066197141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data CYTO'!$Q$1:$T$1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data CYTO'!$Q$3:$T$3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1381866.6666666667</c:v>
                      </c:pt>
                      <c:pt idx="1">
                        <c:v>10950966.666666666</c:v>
                      </c:pt>
                      <c:pt idx="2">
                        <c:v>22808033.333333332</c:v>
                      </c:pt>
                      <c:pt idx="3">
                        <c:v>25403966.666666668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8997-4430-AD1A-5FFDB4ABB54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CYTO'!$P$4</c15:sqref>
                        </c15:formulaRef>
                      </c:ext>
                    </c:extLst>
                    <c:strCache>
                      <c:ptCount val="1"/>
                      <c:pt idx="0">
                        <c:v>THI4 Seipati SGM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CYTO'!$Q$13:$T$13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139637.244315405</c:v>
                        </c:pt>
                        <c:pt idx="1">
                          <c:v>81653.590789927228</c:v>
                        </c:pt>
                        <c:pt idx="2">
                          <c:v>180906.50132657561</c:v>
                        </c:pt>
                        <c:pt idx="3">
                          <c:v>51696.099143616884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CYTO'!$Q$8:$T$8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651475</c:v>
                        </c:pt>
                        <c:pt idx="1">
                          <c:v>833075</c:v>
                        </c:pt>
                        <c:pt idx="2">
                          <c:v>1060755</c:v>
                        </c:pt>
                        <c:pt idx="3">
                          <c:v>1017950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CYTO'!$Q$1:$T$1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CYTO'!$Q$4:$T$4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2879600</c:v>
                      </c:pt>
                      <c:pt idx="1">
                        <c:v>3490366.6666666665</c:v>
                      </c:pt>
                      <c:pt idx="2">
                        <c:v>2904233.3333333335</c:v>
                      </c:pt>
                      <c:pt idx="3">
                        <c:v>3217400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997-4430-AD1A-5FFDB4ABB547}"/>
                  </c:ext>
                </c:extLst>
              </c15:ser>
            </c15:filteredScatterSeries>
          </c:ext>
        </c:extLst>
      </c:scatterChart>
      <c:valAx>
        <c:axId val="382614704"/>
        <c:scaling>
          <c:orientation val="minMax"/>
          <c:max val="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13392"/>
        <c:crosses val="autoZero"/>
        <c:crossBetween val="midCat"/>
      </c:valAx>
      <c:valAx>
        <c:axId val="382613392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1470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CytoFLEX</a:t>
            </a:r>
            <a:r>
              <a:rPr lang="en-ZA" baseline="0"/>
              <a:t> vs Plating for EC1118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EC CytoFLEX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data CYTO'!$Q$11:$T$11</c:f>
                <c:numCache>
                  <c:formatCode>General</c:formatCode>
                  <c:ptCount val="4"/>
                  <c:pt idx="0">
                    <c:v>105492.69590302865</c:v>
                  </c:pt>
                  <c:pt idx="1">
                    <c:v>1075586.0707333263</c:v>
                  </c:pt>
                  <c:pt idx="2">
                    <c:v>3566671.0813056636</c:v>
                  </c:pt>
                  <c:pt idx="3">
                    <c:v>2154877.8794993362</c:v>
                  </c:pt>
                </c:numCache>
              </c:numRef>
            </c:plus>
            <c:minus>
              <c:numRef>
                <c:f>'[1]Processed data CYTO'!$Q$11:$T$11</c:f>
                <c:numCache>
                  <c:formatCode>General</c:formatCode>
                  <c:ptCount val="4"/>
                  <c:pt idx="0">
                    <c:v>105492.69590302865</c:v>
                  </c:pt>
                  <c:pt idx="1">
                    <c:v>1075586.0707333263</c:v>
                  </c:pt>
                  <c:pt idx="2">
                    <c:v>3566671.0813056636</c:v>
                  </c:pt>
                  <c:pt idx="3">
                    <c:v>2154877.8794993362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data CYTO'!$Q$1:$T$1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'[1]Processed data CYTO'!$Q$2:$T$2</c:f>
              <c:numCache>
                <c:formatCode>General</c:formatCode>
                <c:ptCount val="4"/>
                <c:pt idx="0">
                  <c:v>1144366.6666666667</c:v>
                </c:pt>
                <c:pt idx="1">
                  <c:v>9209166.666666666</c:v>
                </c:pt>
                <c:pt idx="2">
                  <c:v>18636466.666666668</c:v>
                </c:pt>
                <c:pt idx="3">
                  <c:v>26989066.666666668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8C-410A-90FC-DA705D03D441}"/>
            </c:ext>
          </c:extLst>
        </c:ser>
        <c:ser>
          <c:idx val="3"/>
          <c:order val="3"/>
          <c:tx>
            <c:v>EC plated</c:v>
          </c:tx>
          <c:spPr>
            <a:ln w="1905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'[1]Cyto vs plate yeast'!$U$8:$X$8</c:f>
                <c:numCache>
                  <c:formatCode>General</c:formatCode>
                  <c:ptCount val="4"/>
                  <c:pt idx="0">
                    <c:v>122292.90885229428</c:v>
                  </c:pt>
                  <c:pt idx="1">
                    <c:v>713364.48530108994</c:v>
                  </c:pt>
                  <c:pt idx="2">
                    <c:v>4428945.1967207221</c:v>
                  </c:pt>
                  <c:pt idx="3">
                    <c:v>1247219.1289246471</c:v>
                  </c:pt>
                </c:numCache>
              </c:numRef>
            </c:plus>
            <c:minus>
              <c:numRef>
                <c:f>'[1]Cyto vs plate yeast'!$U$8:$X$8</c:f>
                <c:numCache>
                  <c:formatCode>General</c:formatCode>
                  <c:ptCount val="4"/>
                  <c:pt idx="0">
                    <c:v>122292.90885229428</c:v>
                  </c:pt>
                  <c:pt idx="1">
                    <c:v>713364.48530108994</c:v>
                  </c:pt>
                  <c:pt idx="2">
                    <c:v>4428945.1967207221</c:v>
                  </c:pt>
                  <c:pt idx="3">
                    <c:v>1247219.1289246471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'[1]Cyto vs plate yeast'!$U$1:$X$1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'[1]Cyto vs plate yeast'!$U$2:$X$2</c:f>
              <c:numCache>
                <c:formatCode>General</c:formatCode>
                <c:ptCount val="4"/>
                <c:pt idx="0">
                  <c:v>903333.33333333337</c:v>
                </c:pt>
                <c:pt idx="1">
                  <c:v>8133333.333333333</c:v>
                </c:pt>
                <c:pt idx="2">
                  <c:v>20366666.666666668</c:v>
                </c:pt>
                <c:pt idx="3">
                  <c:v>32333333.333333332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8C-410A-90FC-DA705D03D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14704"/>
        <c:axId val="38261339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'[1]Processed data CYTO'!$P$3</c15:sqref>
                        </c15:formulaRef>
                      </c:ext>
                    </c:extLst>
                    <c:strCache>
                      <c:ptCount val="1"/>
                      <c:pt idx="0">
                        <c:v>CREV SGM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data CYTO'!$Q$12:$T$12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86318.029531623397</c:v>
                        </c:pt>
                        <c:pt idx="1">
                          <c:v>158474.65272262084</c:v>
                        </c:pt>
                        <c:pt idx="2">
                          <c:v>4294020.3324571541</c:v>
                        </c:pt>
                        <c:pt idx="3">
                          <c:v>2477191.9066197141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data CYTO'!$Q$12:$T$12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86318.029531623397</c:v>
                        </c:pt>
                        <c:pt idx="1">
                          <c:v>158474.65272262084</c:v>
                        </c:pt>
                        <c:pt idx="2">
                          <c:v>4294020.3324571541</c:v>
                        </c:pt>
                        <c:pt idx="3">
                          <c:v>2477191.9066197141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data CYTO'!$Q$1:$T$1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data CYTO'!$Q$3:$T$3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1381866.6666666667</c:v>
                      </c:pt>
                      <c:pt idx="1">
                        <c:v>10950966.666666666</c:v>
                      </c:pt>
                      <c:pt idx="2">
                        <c:v>22808033.333333332</c:v>
                      </c:pt>
                      <c:pt idx="3">
                        <c:v>25403966.666666668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BD8C-410A-90FC-DA705D03D44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CYTO'!$P$4</c15:sqref>
                        </c15:formulaRef>
                      </c:ext>
                    </c:extLst>
                    <c:strCache>
                      <c:ptCount val="1"/>
                      <c:pt idx="0">
                        <c:v>THI4 Seipati SGM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CYTO'!$Q$13:$T$13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139637.244315405</c:v>
                        </c:pt>
                        <c:pt idx="1">
                          <c:v>81653.590789927228</c:v>
                        </c:pt>
                        <c:pt idx="2">
                          <c:v>180906.50132657561</c:v>
                        </c:pt>
                        <c:pt idx="3">
                          <c:v>51696.099143616884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CYTO'!$Q$8:$T$8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651475</c:v>
                        </c:pt>
                        <c:pt idx="1">
                          <c:v>833075</c:v>
                        </c:pt>
                        <c:pt idx="2">
                          <c:v>1060755</c:v>
                        </c:pt>
                        <c:pt idx="3">
                          <c:v>1017950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CYTO'!$Q$1:$T$1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CYTO'!$Q$4:$T$4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2879600</c:v>
                      </c:pt>
                      <c:pt idx="1">
                        <c:v>3490366.6666666665</c:v>
                      </c:pt>
                      <c:pt idx="2">
                        <c:v>2904233.3333333335</c:v>
                      </c:pt>
                      <c:pt idx="3">
                        <c:v>3217400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D8C-410A-90FC-DA705D03D441}"/>
                  </c:ext>
                </c:extLst>
              </c15:ser>
            </c15:filteredScatterSeries>
          </c:ext>
        </c:extLst>
      </c:scatterChart>
      <c:valAx>
        <c:axId val="382614704"/>
        <c:scaling>
          <c:orientation val="minMax"/>
          <c:max val="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13392"/>
        <c:crosses val="autoZero"/>
        <c:crossBetween val="midCat"/>
      </c:valAx>
      <c:valAx>
        <c:axId val="382613392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614704"/>
        <c:crosses val="autoZero"/>
        <c:crossBetween val="midCat"/>
        <c:dispUnits>
          <c:builtInUnit val="ten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EC1118 Yeast in</a:t>
            </a:r>
            <a:r>
              <a:rPr lang="en-ZA" baseline="0"/>
              <a:t> YNB CYTOFLEX vs Plates over 72 hours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'[1]Processed data CYTO'!$P$6</c:f>
              <c:strCache>
                <c:ptCount val="1"/>
                <c:pt idx="0">
                  <c:v>EC118 YNB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data CYTO'!$Q$15:$T$15</c:f>
                <c:numCache>
                  <c:formatCode>General</c:formatCode>
                  <c:ptCount val="4"/>
                  <c:pt idx="0">
                    <c:v>143527.20996382533</c:v>
                  </c:pt>
                  <c:pt idx="1">
                    <c:v>69681.29033120886</c:v>
                  </c:pt>
                  <c:pt idx="2">
                    <c:v>1085444.575584892</c:v>
                  </c:pt>
                  <c:pt idx="3">
                    <c:v>883446.44810348772</c:v>
                  </c:pt>
                </c:numCache>
              </c:numRef>
            </c:plus>
            <c:minus>
              <c:numRef>
                <c:f>'[1]Processed data CYTO'!$Q$15:$T$15</c:f>
                <c:numCache>
                  <c:formatCode>General</c:formatCode>
                  <c:ptCount val="4"/>
                  <c:pt idx="0">
                    <c:v>143527.20996382533</c:v>
                  </c:pt>
                  <c:pt idx="1">
                    <c:v>69681.29033120886</c:v>
                  </c:pt>
                  <c:pt idx="2">
                    <c:v>1085444.575584892</c:v>
                  </c:pt>
                  <c:pt idx="3">
                    <c:v>883446.44810348772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data CYTO'!$Q$5:$T$5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'[1]Processed data CYTO'!$Q$6:$T$6</c:f>
              <c:numCache>
                <c:formatCode>General</c:formatCode>
                <c:ptCount val="4"/>
                <c:pt idx="0">
                  <c:v>421100</c:v>
                </c:pt>
                <c:pt idx="1">
                  <c:v>5851633.333333333</c:v>
                </c:pt>
                <c:pt idx="2">
                  <c:v>14408100</c:v>
                </c:pt>
                <c:pt idx="3">
                  <c:v>10552600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8D-4FB3-8458-C6EA292CD3F3}"/>
            </c:ext>
          </c:extLst>
        </c:ser>
        <c:ser>
          <c:idx val="3"/>
          <c:order val="3"/>
          <c:tx>
            <c:strRef>
              <c:f>'[1]Cyto vs plate yeast'!$T$4</c:f>
              <c:strCache>
                <c:ptCount val="1"/>
                <c:pt idx="0">
                  <c:v>EC118 YNB plate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'[1]Cyto vs plate yeast'!$U$10:$X$10</c:f>
                <c:numCache>
                  <c:formatCode>General</c:formatCode>
                  <c:ptCount val="4"/>
                  <c:pt idx="0">
                    <c:v>5436.5021434333639</c:v>
                  </c:pt>
                  <c:pt idx="1">
                    <c:v>817856.27642568655</c:v>
                  </c:pt>
                  <c:pt idx="2">
                    <c:v>1391242.4503139472</c:v>
                  </c:pt>
                  <c:pt idx="3">
                    <c:v>784573.48639598803</c:v>
                  </c:pt>
                </c:numCache>
              </c:numRef>
            </c:plus>
            <c:minus>
              <c:numRef>
                <c:f>'[1]Cyto vs plate yeast'!$U$10:$X$10</c:f>
                <c:numCache>
                  <c:formatCode>General</c:formatCode>
                  <c:ptCount val="4"/>
                  <c:pt idx="0">
                    <c:v>5436.5021434333639</c:v>
                  </c:pt>
                  <c:pt idx="1">
                    <c:v>817856.27642568655</c:v>
                  </c:pt>
                  <c:pt idx="2">
                    <c:v>1391242.4503139472</c:v>
                  </c:pt>
                  <c:pt idx="3">
                    <c:v>784573.48639598803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'[1]Cyto vs plate yeast'!$U$1:$X$1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'[1]Cyto vs plate yeast'!$U$4:$X$4</c:f>
              <c:numCache>
                <c:formatCode>General</c:formatCode>
                <c:ptCount val="4"/>
                <c:pt idx="0">
                  <c:v>29333.333333333332</c:v>
                </c:pt>
                <c:pt idx="1">
                  <c:v>7066666.666666667</c:v>
                </c:pt>
                <c:pt idx="2">
                  <c:v>13233333.333333334</c:v>
                </c:pt>
                <c:pt idx="3">
                  <c:v>12333333.333333334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8D-4FB3-8458-C6EA292CD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500840"/>
        <c:axId val="4474929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'[1]Processed data CYTO'!$P$7</c15:sqref>
                        </c15:formulaRef>
                      </c:ext>
                    </c:extLst>
                    <c:strCache>
                      <c:ptCount val="1"/>
                      <c:pt idx="0">
                        <c:v>BY YNB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'[1]Processed data CYTO'!$Q$16:$T$16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86898.766133677491</c:v>
                        </c:pt>
                        <c:pt idx="1">
                          <c:v>245133.23361433926</c:v>
                        </c:pt>
                        <c:pt idx="2">
                          <c:v>59069.751612441556</c:v>
                        </c:pt>
                        <c:pt idx="3">
                          <c:v>1.6621739446346202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'[1]Processed data CYTO'!$Q$16:$T$16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86898.766133677491</c:v>
                        </c:pt>
                        <c:pt idx="1">
                          <c:v>245133.23361433926</c:v>
                        </c:pt>
                        <c:pt idx="2">
                          <c:v>59069.751612441556</c:v>
                        </c:pt>
                        <c:pt idx="3">
                          <c:v>1.6621739446346202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'[1]Processed data CYTO'!$Q$5:$T$5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'[1]Processed data CYTO'!$Q$7:$T$7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1841833.3333333333</c:v>
                      </c:pt>
                      <c:pt idx="1">
                        <c:v>1412733.3333333333</c:v>
                      </c:pt>
                      <c:pt idx="2">
                        <c:v>2023966.6666666667</c:v>
                      </c:pt>
                      <c:pt idx="3">
                        <c:v>2096466.6666666667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748D-4FB3-8458-C6EA292CD3F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CYTO'!$P$8</c15:sqref>
                        </c15:formulaRef>
                      </c:ext>
                    </c:extLst>
                    <c:strCache>
                      <c:ptCount val="1"/>
                      <c:pt idx="0">
                        <c:v>THI4 YNB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CYTO'!$Q$17:$T$17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89195</c:v>
                        </c:pt>
                        <c:pt idx="1">
                          <c:v>150085</c:v>
                        </c:pt>
                        <c:pt idx="2">
                          <c:v>83305</c:v>
                        </c:pt>
                        <c:pt idx="3">
                          <c:v>210480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'[1]Processed data CYTO'!$Q$17:$T$17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  <c:pt idx="0">
                          <c:v>89195</c:v>
                        </c:pt>
                        <c:pt idx="1">
                          <c:v>150085</c:v>
                        </c:pt>
                        <c:pt idx="2">
                          <c:v>83305</c:v>
                        </c:pt>
                        <c:pt idx="3">
                          <c:v>210480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CYTO'!$Q$5:$T$5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24</c:v>
                      </c:pt>
                      <c:pt idx="2">
                        <c:v>48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'[1]Processed data CYTO'!$Q$8:$T$8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651475</c:v>
                      </c:pt>
                      <c:pt idx="1">
                        <c:v>833075</c:v>
                      </c:pt>
                      <c:pt idx="2">
                        <c:v>1060755</c:v>
                      </c:pt>
                      <c:pt idx="3">
                        <c:v>1017950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48D-4FB3-8458-C6EA292CD3F3}"/>
                  </c:ext>
                </c:extLst>
              </c15:ser>
            </c15:filteredScatterSeries>
          </c:ext>
        </c:extLst>
      </c:scatterChart>
      <c:valAx>
        <c:axId val="44750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492968"/>
        <c:crosses val="autoZero"/>
        <c:crossBetween val="midCat"/>
      </c:valAx>
      <c:valAx>
        <c:axId val="44749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Cfu/ml(x10^6)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500840"/>
        <c:crosses val="autoZero"/>
        <c:crossBetween val="midCat"/>
        <c:dispUnits>
          <c:custUnit val="1000000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Cfu/ml CytoFLEX vs Plating for bacteria</a:t>
            </a:r>
            <a:r>
              <a:rPr lang="en-ZA" sz="1400" b="0" i="0" u="none" strike="noStrike" baseline="0">
                <a:effectLst/>
              </a:rPr>
              <a:t> B063 over 72 hours</a:t>
            </a:r>
            <a:r>
              <a:rPr lang="en-ZA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 CytoFLEX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'[1]Processed data CYTO'!$Q$25:$T$25</c:f>
                <c:numCache>
                  <c:formatCode>General</c:formatCode>
                  <c:ptCount val="4"/>
                  <c:pt idx="0">
                    <c:v>1562185.8425509555</c:v>
                  </c:pt>
                  <c:pt idx="1">
                    <c:v>1287548.1876634969</c:v>
                  </c:pt>
                  <c:pt idx="2">
                    <c:v>1020403.3331101101</c:v>
                  </c:pt>
                  <c:pt idx="3">
                    <c:v>815048.95694812108</c:v>
                  </c:pt>
                </c:numCache>
              </c:numRef>
            </c:plus>
            <c:minus>
              <c:numRef>
                <c:f>'[1]Processed data CYTO'!$Q$25:$T$25</c:f>
                <c:numCache>
                  <c:formatCode>General</c:formatCode>
                  <c:ptCount val="4"/>
                  <c:pt idx="0">
                    <c:v>1562185.8425509555</c:v>
                  </c:pt>
                  <c:pt idx="1">
                    <c:v>1287548.1876634969</c:v>
                  </c:pt>
                  <c:pt idx="2">
                    <c:v>1020403.3331101101</c:v>
                  </c:pt>
                  <c:pt idx="3">
                    <c:v>815048.95694812108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'[1]Processed data CYTO'!$Q$21:$T$21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'[1]Processed data CYTO'!$Q$22:$T$22</c:f>
              <c:numCache>
                <c:formatCode>General</c:formatCode>
                <c:ptCount val="4"/>
                <c:pt idx="0">
                  <c:v>13459800</c:v>
                </c:pt>
                <c:pt idx="1">
                  <c:v>15897433.333333334</c:v>
                </c:pt>
                <c:pt idx="2">
                  <c:v>17462933.333333332</c:v>
                </c:pt>
                <c:pt idx="3">
                  <c:v>21903266.666666668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B5-4874-86B0-B193D66C04BF}"/>
            </c:ext>
          </c:extLst>
        </c:ser>
        <c:ser>
          <c:idx val="1"/>
          <c:order val="1"/>
          <c:tx>
            <c:strRef>
              <c:f>'[1]Cyto vs plate Bact'!$H$8</c:f>
              <c:strCache>
                <c:ptCount val="1"/>
                <c:pt idx="0">
                  <c:v>P plated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'[1]Cyto vs plate Bact'!$I$9:$L$9</c:f>
                <c:numCache>
                  <c:formatCode>General</c:formatCode>
                  <c:ptCount val="4"/>
                  <c:pt idx="0">
                    <c:v>3210745.8461997407</c:v>
                  </c:pt>
                  <c:pt idx="1">
                    <c:v>898146.23902049859</c:v>
                  </c:pt>
                  <c:pt idx="2">
                    <c:v>2735365.0985238189</c:v>
                  </c:pt>
                  <c:pt idx="3">
                    <c:v>2239543.6042987765</c:v>
                  </c:pt>
                </c:numCache>
              </c:numRef>
            </c:plus>
            <c:minus>
              <c:numRef>
                <c:f>'[1]Cyto vs plate Bact'!$I$9:$L$9</c:f>
                <c:numCache>
                  <c:formatCode>General</c:formatCode>
                  <c:ptCount val="4"/>
                  <c:pt idx="0">
                    <c:v>3210745.8461997407</c:v>
                  </c:pt>
                  <c:pt idx="1">
                    <c:v>898146.23902049859</c:v>
                  </c:pt>
                  <c:pt idx="2">
                    <c:v>2735365.0985238189</c:v>
                  </c:pt>
                  <c:pt idx="3">
                    <c:v>2239543.6042987765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'[1]Cyto vs plate Bact'!$I$7:$L$7</c:f>
              <c:numCache>
                <c:formatCode>General</c:formatCode>
                <c:ptCount val="4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</c:numCache>
            </c:numRef>
          </c:xVal>
          <c:yVal>
            <c:numRef>
              <c:f>'[1]Cyto vs plate Bact'!$I$8:$L$8</c:f>
              <c:numCache>
                <c:formatCode>General</c:formatCode>
                <c:ptCount val="4"/>
                <c:pt idx="0">
                  <c:v>14366666.666666666</c:v>
                </c:pt>
                <c:pt idx="1">
                  <c:v>21900000</c:v>
                </c:pt>
                <c:pt idx="2">
                  <c:v>19866666.666666668</c:v>
                </c:pt>
                <c:pt idx="3">
                  <c:v>28033333.333333332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B5-4874-86B0-B193D66C0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657784"/>
        <c:axId val="386657128"/>
      </c:scatterChart>
      <c:valAx>
        <c:axId val="386657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128"/>
        <c:crosses val="autoZero"/>
        <c:crossBetween val="midCat"/>
      </c:valAx>
      <c:valAx>
        <c:axId val="38665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Cfu/ml(x10^7)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657784"/>
        <c:crosses val="autoZero"/>
        <c:crossBetween val="midCat"/>
        <c:dispUnits>
          <c:builtInUnit val="tenMillions"/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26</xdr:row>
      <xdr:rowOff>42862</xdr:rowOff>
    </xdr:from>
    <xdr:to>
      <xdr:col>21</xdr:col>
      <xdr:colOff>600075</xdr:colOff>
      <xdr:row>40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F6D0D6-C62A-46E7-B741-C83183660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8</xdr:row>
      <xdr:rowOff>0</xdr:rowOff>
    </xdr:from>
    <xdr:to>
      <xdr:col>29</xdr:col>
      <xdr:colOff>304800</xdr:colOff>
      <xdr:row>22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FAA7A9-2A62-41D9-A8D3-86742FE03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161925</xdr:rowOff>
    </xdr:from>
    <xdr:to>
      <xdr:col>9</xdr:col>
      <xdr:colOff>304800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B5A10-895B-42DB-893A-19C814BB0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16</xdr:row>
      <xdr:rowOff>161925</xdr:rowOff>
    </xdr:from>
    <xdr:to>
      <xdr:col>17</xdr:col>
      <xdr:colOff>19050</xdr:colOff>
      <xdr:row>31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A2D009-F1F9-411C-8AED-3BD424FA8D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11</xdr:row>
      <xdr:rowOff>66675</xdr:rowOff>
    </xdr:from>
    <xdr:to>
      <xdr:col>13</xdr:col>
      <xdr:colOff>161925</xdr:colOff>
      <xdr:row>25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B31E3-5BEE-45ED-B717-888395398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/2021/Transition%20-%20SGM%20Seipati's%20and%20YNB%20test%2007-02-2021/Seipati%20SGM%20and%20YNB%20tested%20%5e0%20BY%20%5e0%20Cyto%20monoculture%20validation%2007-0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GM Seipati and YNB EC"/>
      <sheetName val="BY YNB"/>
      <sheetName val="Processed data CYTO"/>
      <sheetName val="SGM  graph yeast"/>
      <sheetName val="YNB graph yeast"/>
      <sheetName val="BY and THI4"/>
      <sheetName val="Cyto vs plate yeast"/>
      <sheetName val="Yeast 2 samples t test"/>
      <sheetName val="Cyto vs plate Bact"/>
    </sheetNames>
    <sheetDataSet>
      <sheetData sheetId="0" refreshError="1"/>
      <sheetData sheetId="1" refreshError="1"/>
      <sheetData sheetId="2">
        <row r="1">
          <cell r="Q1">
            <v>0</v>
          </cell>
          <cell r="R1">
            <v>24</v>
          </cell>
          <cell r="S1">
            <v>48</v>
          </cell>
          <cell r="T1">
            <v>72</v>
          </cell>
        </row>
        <row r="2">
          <cell r="B2">
            <v>125.98</v>
          </cell>
          <cell r="C2">
            <v>1053.05</v>
          </cell>
          <cell r="D2">
            <v>2334.4899999999998</v>
          </cell>
          <cell r="E2">
            <v>2898.6</v>
          </cell>
          <cell r="Q2">
            <v>1144366.6666666667</v>
          </cell>
          <cell r="R2">
            <v>9209166.666666666</v>
          </cell>
          <cell r="S2">
            <v>18636466.666666668</v>
          </cell>
          <cell r="T2">
            <v>26989066.666666668</v>
          </cell>
        </row>
        <row r="3">
          <cell r="B3">
            <v>116.85</v>
          </cell>
          <cell r="C3">
            <v>920.11</v>
          </cell>
          <cell r="D3">
            <v>1471.55</v>
          </cell>
          <cell r="E3">
            <v>2399.6999999999998</v>
          </cell>
          <cell r="P3" t="str">
            <v>CREV SGM</v>
          </cell>
          <cell r="Q3">
            <v>1381866.6666666667</v>
          </cell>
          <cell r="R3">
            <v>10950966.666666666</v>
          </cell>
          <cell r="S3">
            <v>22808033.333333332</v>
          </cell>
          <cell r="T3">
            <v>25403966.666666668</v>
          </cell>
        </row>
        <row r="4">
          <cell r="B4">
            <v>100.48</v>
          </cell>
          <cell r="C4">
            <v>789.59</v>
          </cell>
          <cell r="D4">
            <v>1784.9</v>
          </cell>
          <cell r="E4">
            <v>2798.42</v>
          </cell>
          <cell r="P4" t="str">
            <v>THI4 Seipati SGM</v>
          </cell>
          <cell r="Q4">
            <v>2879600</v>
          </cell>
          <cell r="R4">
            <v>3490366.6666666665</v>
          </cell>
          <cell r="S4">
            <v>2904233.3333333335</v>
          </cell>
          <cell r="T4">
            <v>3217400</v>
          </cell>
        </row>
        <row r="5">
          <cell r="B5">
            <v>126.19</v>
          </cell>
          <cell r="C5">
            <v>1108.76</v>
          </cell>
          <cell r="D5">
            <v>2440</v>
          </cell>
          <cell r="E5">
            <v>2608.4699999999998</v>
          </cell>
          <cell r="Q5">
            <v>0</v>
          </cell>
          <cell r="R5">
            <v>24</v>
          </cell>
          <cell r="S5">
            <v>48</v>
          </cell>
          <cell r="T5">
            <v>72</v>
          </cell>
        </row>
        <row r="6">
          <cell r="B6">
            <v>142.22999999999999</v>
          </cell>
          <cell r="C6">
            <v>1072.8800000000001</v>
          </cell>
          <cell r="D6">
            <v>1693.69</v>
          </cell>
          <cell r="E6">
            <v>2208.75</v>
          </cell>
          <cell r="P6" t="str">
            <v>EC118 YNB</v>
          </cell>
          <cell r="Q6">
            <v>421100</v>
          </cell>
          <cell r="R6">
            <v>5851633.333333333</v>
          </cell>
          <cell r="S6">
            <v>14408100</v>
          </cell>
          <cell r="T6">
            <v>10552600</v>
          </cell>
        </row>
        <row r="7">
          <cell r="B7">
            <v>146.13999999999999</v>
          </cell>
          <cell r="C7">
            <v>1103.6500000000001</v>
          </cell>
          <cell r="D7">
            <v>2708.72</v>
          </cell>
          <cell r="E7">
            <v>2803.97</v>
          </cell>
          <cell r="P7" t="str">
            <v>BY YNB</v>
          </cell>
          <cell r="Q7">
            <v>1841833.3333333333</v>
          </cell>
          <cell r="R7">
            <v>1412733.3333333333</v>
          </cell>
          <cell r="S7">
            <v>2023966.6666666667</v>
          </cell>
          <cell r="T7">
            <v>2096466.6666666667</v>
          </cell>
        </row>
        <row r="8">
          <cell r="B8">
            <v>270.08</v>
          </cell>
          <cell r="C8">
            <v>338.98</v>
          </cell>
          <cell r="D8">
            <v>264.83999999999997</v>
          </cell>
          <cell r="E8">
            <v>315.25</v>
          </cell>
          <cell r="P8" t="str">
            <v>THI4 YNB</v>
          </cell>
          <cell r="Q8">
            <v>651475</v>
          </cell>
          <cell r="R8">
            <v>833075</v>
          </cell>
          <cell r="S8">
            <v>1060755</v>
          </cell>
          <cell r="T8">
            <v>1017950</v>
          </cell>
        </row>
        <row r="9">
          <cell r="B9">
            <v>289.64</v>
          </cell>
          <cell r="C9">
            <v>358.98</v>
          </cell>
          <cell r="D9">
            <v>303.38</v>
          </cell>
          <cell r="E9">
            <v>322.07</v>
          </cell>
        </row>
        <row r="10">
          <cell r="B10">
            <v>304.16000000000003</v>
          </cell>
          <cell r="C10">
            <v>349.15</v>
          </cell>
          <cell r="D10">
            <v>303.05</v>
          </cell>
          <cell r="E10">
            <v>327.9</v>
          </cell>
        </row>
        <row r="11">
          <cell r="B11">
            <v>22.54</v>
          </cell>
          <cell r="C11">
            <v>592.29999999999995</v>
          </cell>
          <cell r="D11">
            <v>1383.18</v>
          </cell>
          <cell r="E11">
            <v>1100.6400000000001</v>
          </cell>
          <cell r="Q11">
            <v>105492.69590302865</v>
          </cell>
          <cell r="R11">
            <v>1075586.0707333263</v>
          </cell>
          <cell r="S11">
            <v>3566671.0813056636</v>
          </cell>
          <cell r="T11">
            <v>2154877.8794993362</v>
          </cell>
        </row>
        <row r="12">
          <cell r="B12">
            <v>56.56</v>
          </cell>
          <cell r="C12">
            <v>575.71</v>
          </cell>
          <cell r="D12">
            <v>1346.41</v>
          </cell>
          <cell r="E12">
            <v>931.76</v>
          </cell>
          <cell r="Q12">
            <v>86318.029531623397</v>
          </cell>
          <cell r="R12">
            <v>158474.65272262084</v>
          </cell>
          <cell r="S12">
            <v>4294020.3324571541</v>
          </cell>
          <cell r="T12">
            <v>2477191.9066197141</v>
          </cell>
        </row>
        <row r="13">
          <cell r="B13">
            <v>47.23</v>
          </cell>
          <cell r="C13">
            <v>587.48</v>
          </cell>
          <cell r="D13">
            <v>1592.84</v>
          </cell>
          <cell r="E13">
            <v>1133.3800000000001</v>
          </cell>
          <cell r="Q13">
            <v>139637.244315405</v>
          </cell>
          <cell r="R13">
            <v>81653.590789927228</v>
          </cell>
          <cell r="S13">
            <v>180906.50132657561</v>
          </cell>
          <cell r="T13">
            <v>51696.099143616884</v>
          </cell>
        </row>
        <row r="14">
          <cell r="B14">
            <v>192.81</v>
          </cell>
          <cell r="C14">
            <v>174.9</v>
          </cell>
          <cell r="D14">
            <v>208.91</v>
          </cell>
          <cell r="E14">
            <v>211.65</v>
          </cell>
        </row>
        <row r="15">
          <cell r="B15">
            <v>187.45</v>
          </cell>
          <cell r="C15">
            <v>131.76</v>
          </cell>
          <cell r="D15">
            <v>203.67</v>
          </cell>
          <cell r="E15">
            <v>207.58</v>
          </cell>
          <cell r="Q15">
            <v>143527.20996382533</v>
          </cell>
          <cell r="R15">
            <v>69681.29033120886</v>
          </cell>
          <cell r="S15">
            <v>1085444.575584892</v>
          </cell>
          <cell r="T15">
            <v>883446.44810348772</v>
          </cell>
        </row>
        <row r="16">
          <cell r="B16">
            <v>172.29</v>
          </cell>
          <cell r="C16">
            <v>117.16</v>
          </cell>
          <cell r="D16">
            <v>194.61</v>
          </cell>
          <cell r="E16">
            <v>209.71</v>
          </cell>
          <cell r="Q16">
            <v>86898.766133677491</v>
          </cell>
          <cell r="R16">
            <v>245133.23361433926</v>
          </cell>
          <cell r="S16">
            <v>59069.751612441556</v>
          </cell>
          <cell r="T16">
            <v>1.6621739446346202</v>
          </cell>
        </row>
        <row r="17">
          <cell r="Q17">
            <v>89195</v>
          </cell>
          <cell r="R17">
            <v>150085</v>
          </cell>
          <cell r="S17">
            <v>83305</v>
          </cell>
          <cell r="T17">
            <v>210480</v>
          </cell>
        </row>
        <row r="21">
          <cell r="Q21">
            <v>0</v>
          </cell>
          <cell r="R21">
            <v>24</v>
          </cell>
          <cell r="S21">
            <v>48</v>
          </cell>
          <cell r="T21">
            <v>72</v>
          </cell>
        </row>
        <row r="22">
          <cell r="P22" t="str">
            <v>B063 Seipatis SGM</v>
          </cell>
          <cell r="Q22">
            <v>13459800</v>
          </cell>
          <cell r="R22">
            <v>15897433.333333334</v>
          </cell>
          <cell r="S22">
            <v>17462933.333333332</v>
          </cell>
          <cell r="T22">
            <v>21903266.666666668</v>
          </cell>
        </row>
        <row r="25">
          <cell r="Q25">
            <v>1562185.8425509555</v>
          </cell>
          <cell r="R25">
            <v>1287548.1876634969</v>
          </cell>
          <cell r="S25">
            <v>1020403.3331101101</v>
          </cell>
          <cell r="T25">
            <v>815048.95694812108</v>
          </cell>
        </row>
      </sheetData>
      <sheetData sheetId="3" refreshError="1"/>
      <sheetData sheetId="4" refreshError="1"/>
      <sheetData sheetId="5" refreshError="1"/>
      <sheetData sheetId="6">
        <row r="1">
          <cell r="U1">
            <v>0</v>
          </cell>
          <cell r="V1">
            <v>24</v>
          </cell>
          <cell r="W1">
            <v>48</v>
          </cell>
          <cell r="X1">
            <v>72</v>
          </cell>
        </row>
        <row r="2">
          <cell r="U2">
            <v>903333.33333333337</v>
          </cell>
          <cell r="V2">
            <v>8133333.333333333</v>
          </cell>
          <cell r="W2">
            <v>20366666.666666668</v>
          </cell>
          <cell r="X2">
            <v>32333333.333333332</v>
          </cell>
        </row>
        <row r="4">
          <cell r="T4" t="str">
            <v>EC118 YNB plate</v>
          </cell>
          <cell r="U4">
            <v>29333.333333333332</v>
          </cell>
          <cell r="V4">
            <v>7066666.666666667</v>
          </cell>
          <cell r="W4">
            <v>13233333.333333334</v>
          </cell>
          <cell r="X4">
            <v>12333333.333333334</v>
          </cell>
        </row>
        <row r="8">
          <cell r="U8">
            <v>122292.90885229428</v>
          </cell>
          <cell r="V8">
            <v>713364.48530108994</v>
          </cell>
          <cell r="W8">
            <v>4428945.1967207221</v>
          </cell>
          <cell r="X8">
            <v>1247219.1289246471</v>
          </cell>
        </row>
        <row r="10">
          <cell r="U10">
            <v>5436.5021434333639</v>
          </cell>
          <cell r="V10">
            <v>817856.27642568655</v>
          </cell>
          <cell r="W10">
            <v>1391242.4503139472</v>
          </cell>
          <cell r="X10">
            <v>784573.48639598803</v>
          </cell>
        </row>
      </sheetData>
      <sheetData sheetId="7" refreshError="1"/>
      <sheetData sheetId="8">
        <row r="7">
          <cell r="I7">
            <v>0</v>
          </cell>
          <cell r="J7">
            <v>24</v>
          </cell>
          <cell r="K7">
            <v>48</v>
          </cell>
          <cell r="L7">
            <v>72</v>
          </cell>
        </row>
        <row r="8">
          <cell r="H8" t="str">
            <v>P plated</v>
          </cell>
          <cell r="I8">
            <v>14366666.666666666</v>
          </cell>
          <cell r="J8">
            <v>21900000</v>
          </cell>
          <cell r="K8">
            <v>19866666.666666668</v>
          </cell>
          <cell r="L8">
            <v>28033333.333333332</v>
          </cell>
        </row>
        <row r="9">
          <cell r="I9">
            <v>3210745.8461997407</v>
          </cell>
          <cell r="J9">
            <v>898146.23902049859</v>
          </cell>
          <cell r="K9">
            <v>2735365.0985238189</v>
          </cell>
          <cell r="L9">
            <v>2239543.6042987765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0C2DD-07F0-4D66-A3C3-860B1DB5DF59}">
  <dimension ref="A1:T25"/>
  <sheetViews>
    <sheetView tabSelected="1" workbookViewId="0">
      <selection activeCell="G16" sqref="G16"/>
    </sheetView>
  </sheetViews>
  <sheetFormatPr defaultRowHeight="15" x14ac:dyDescent="0.25"/>
  <sheetData>
    <row r="1" spans="1:20" x14ac:dyDescent="0.25">
      <c r="A1" t="s">
        <v>0</v>
      </c>
      <c r="B1">
        <v>0</v>
      </c>
      <c r="C1">
        <v>24</v>
      </c>
      <c r="D1">
        <v>48</v>
      </c>
      <c r="E1">
        <v>72</v>
      </c>
      <c r="H1" t="s">
        <v>0</v>
      </c>
      <c r="I1">
        <v>0</v>
      </c>
      <c r="J1">
        <v>24</v>
      </c>
      <c r="K1">
        <v>48</v>
      </c>
      <c r="L1">
        <v>72</v>
      </c>
      <c r="P1" t="s">
        <v>1</v>
      </c>
      <c r="Q1">
        <v>0</v>
      </c>
      <c r="R1">
        <v>24</v>
      </c>
      <c r="S1">
        <v>48</v>
      </c>
      <c r="T1">
        <v>72</v>
      </c>
    </row>
    <row r="2" spans="1:20" x14ac:dyDescent="0.25">
      <c r="A2" t="s">
        <v>2</v>
      </c>
      <c r="B2">
        <v>125.98</v>
      </c>
      <c r="C2">
        <v>1053.05</v>
      </c>
      <c r="D2">
        <v>2334.4899999999998</v>
      </c>
      <c r="E2">
        <v>2898.6</v>
      </c>
      <c r="H2" t="s">
        <v>2</v>
      </c>
      <c r="I2">
        <f>'[1]Processed data CYTO'!B2*10*1000</f>
        <v>1259800</v>
      </c>
      <c r="J2">
        <f>'[1]Processed data CYTO'!C2*10*1000</f>
        <v>10530500</v>
      </c>
      <c r="K2">
        <f>'[1]Processed data CYTO'!D2*10*1000</f>
        <v>23344899.999999996</v>
      </c>
      <c r="L2">
        <f>'[1]Processed data CYTO'!E2*10*1000</f>
        <v>28986000</v>
      </c>
      <c r="P2" t="s">
        <v>2</v>
      </c>
      <c r="Q2">
        <f>AVERAGE(I2:I4)</f>
        <v>1144366.6666666667</v>
      </c>
      <c r="R2">
        <f t="shared" ref="R2:T2" si="0">AVERAGE(J2:J4)</f>
        <v>9209166.666666666</v>
      </c>
      <c r="S2">
        <f t="shared" si="0"/>
        <v>18636466.666666668</v>
      </c>
      <c r="T2">
        <f t="shared" si="0"/>
        <v>26989066.666666668</v>
      </c>
    </row>
    <row r="3" spans="1:20" x14ac:dyDescent="0.25">
      <c r="B3">
        <v>116.85</v>
      </c>
      <c r="C3">
        <v>920.11</v>
      </c>
      <c r="D3">
        <v>1471.55</v>
      </c>
      <c r="E3">
        <v>2399.6999999999998</v>
      </c>
      <c r="I3">
        <f>'[1]Processed data CYTO'!B3*10*1000</f>
        <v>1168500</v>
      </c>
      <c r="J3">
        <f>'[1]Processed data CYTO'!C3*10*1000</f>
        <v>9201100</v>
      </c>
      <c r="K3">
        <f>'[1]Processed data CYTO'!D3*10*1000</f>
        <v>14715500</v>
      </c>
      <c r="L3">
        <f>'[1]Processed data CYTO'!E3*10*1000</f>
        <v>23997000</v>
      </c>
      <c r="P3" t="s">
        <v>3</v>
      </c>
      <c r="Q3">
        <f>AVERAGE(I5:I7)</f>
        <v>1381866.6666666667</v>
      </c>
      <c r="R3">
        <f t="shared" ref="R3:T3" si="1">AVERAGE(J5:J7)</f>
        <v>10950966.666666666</v>
      </c>
      <c r="S3">
        <f t="shared" si="1"/>
        <v>22808033.333333332</v>
      </c>
      <c r="T3">
        <f t="shared" si="1"/>
        <v>25403966.666666668</v>
      </c>
    </row>
    <row r="4" spans="1:20" x14ac:dyDescent="0.25">
      <c r="B4">
        <v>100.48</v>
      </c>
      <c r="C4">
        <v>789.59</v>
      </c>
      <c r="D4">
        <v>1784.9</v>
      </c>
      <c r="E4">
        <v>2798.42</v>
      </c>
      <c r="I4">
        <f>'[1]Processed data CYTO'!B4*10*1000</f>
        <v>1004800.0000000001</v>
      </c>
      <c r="J4">
        <f>'[1]Processed data CYTO'!C4*10*1000</f>
        <v>7895900.0000000009</v>
      </c>
      <c r="K4">
        <f>'[1]Processed data CYTO'!D4*10*1000</f>
        <v>17849000</v>
      </c>
      <c r="L4">
        <f>'[1]Processed data CYTO'!E4*10*1000</f>
        <v>27984200</v>
      </c>
      <c r="P4" t="s">
        <v>4</v>
      </c>
      <c r="Q4">
        <f>AVERAGE(I8:I10)</f>
        <v>2879600</v>
      </c>
      <c r="R4">
        <f t="shared" ref="R4:T4" si="2">AVERAGE(J8:J10)</f>
        <v>3490366.6666666665</v>
      </c>
      <c r="S4">
        <f t="shared" si="2"/>
        <v>2904233.3333333335</v>
      </c>
      <c r="T4">
        <f t="shared" si="2"/>
        <v>3217400</v>
      </c>
    </row>
    <row r="5" spans="1:20" x14ac:dyDescent="0.25">
      <c r="A5" t="s">
        <v>3</v>
      </c>
      <c r="B5">
        <v>126.19</v>
      </c>
      <c r="C5">
        <v>1108.76</v>
      </c>
      <c r="D5">
        <v>2440</v>
      </c>
      <c r="E5">
        <v>2608.4699999999998</v>
      </c>
      <c r="H5" t="s">
        <v>3</v>
      </c>
      <c r="I5">
        <f>'[1]Processed data CYTO'!B5*10*1000</f>
        <v>1261900</v>
      </c>
      <c r="J5">
        <f>'[1]Processed data CYTO'!C5*10*1000</f>
        <v>11087600</v>
      </c>
      <c r="K5">
        <f>'[1]Processed data CYTO'!D5*10*1000</f>
        <v>24400000</v>
      </c>
      <c r="L5">
        <f>'[1]Processed data CYTO'!E5*10*1000</f>
        <v>26084699.999999996</v>
      </c>
      <c r="Q5">
        <v>0</v>
      </c>
      <c r="R5">
        <v>24</v>
      </c>
      <c r="S5">
        <v>48</v>
      </c>
      <c r="T5">
        <v>72</v>
      </c>
    </row>
    <row r="6" spans="1:20" x14ac:dyDescent="0.25">
      <c r="B6">
        <v>142.22999999999999</v>
      </c>
      <c r="C6">
        <v>1072.8800000000001</v>
      </c>
      <c r="D6">
        <v>1693.69</v>
      </c>
      <c r="E6">
        <v>2208.75</v>
      </c>
      <c r="I6">
        <f>'[1]Processed data CYTO'!B6*10*1000</f>
        <v>1422300</v>
      </c>
      <c r="J6">
        <f>'[1]Processed data CYTO'!C6*10*1000</f>
        <v>10728800.000000002</v>
      </c>
      <c r="K6">
        <f>'[1]Processed data CYTO'!D6*10*1000</f>
        <v>16936900</v>
      </c>
      <c r="L6">
        <f>'[1]Processed data CYTO'!E6*10*1000</f>
        <v>22087500</v>
      </c>
      <c r="P6" t="s">
        <v>5</v>
      </c>
      <c r="Q6">
        <f>AVERAGE(I11:I13)</f>
        <v>421100</v>
      </c>
      <c r="R6">
        <f t="shared" ref="R6:T6" si="3">AVERAGE(J11:J13)</f>
        <v>5851633.333333333</v>
      </c>
      <c r="S6">
        <f t="shared" si="3"/>
        <v>14408100</v>
      </c>
      <c r="T6">
        <f t="shared" si="3"/>
        <v>10552600</v>
      </c>
    </row>
    <row r="7" spans="1:20" x14ac:dyDescent="0.25">
      <c r="B7">
        <v>146.13999999999999</v>
      </c>
      <c r="C7">
        <v>1103.6500000000001</v>
      </c>
      <c r="D7">
        <v>2708.72</v>
      </c>
      <c r="E7">
        <v>2803.97</v>
      </c>
      <c r="I7">
        <f>'[1]Processed data CYTO'!B7*10*1000</f>
        <v>1461399.9999999998</v>
      </c>
      <c r="J7">
        <f>'[1]Processed data CYTO'!C7*10*1000</f>
        <v>11036500</v>
      </c>
      <c r="K7">
        <f>'[1]Processed data CYTO'!D7*10*1000</f>
        <v>27087199.999999996</v>
      </c>
      <c r="L7">
        <f>'[1]Processed data CYTO'!E7*10*1000</f>
        <v>28039699.999999996</v>
      </c>
      <c r="P7" t="s">
        <v>6</v>
      </c>
      <c r="Q7">
        <f>AVERAGE(I14:I16)</f>
        <v>1841833.3333333333</v>
      </c>
      <c r="R7">
        <f t="shared" ref="R7:T7" si="4">AVERAGE(J14:J16)</f>
        <v>1412733.3333333333</v>
      </c>
      <c r="S7">
        <f t="shared" si="4"/>
        <v>2023966.6666666667</v>
      </c>
      <c r="T7">
        <f t="shared" si="4"/>
        <v>2096466.6666666667</v>
      </c>
    </row>
    <row r="8" spans="1:20" x14ac:dyDescent="0.25">
      <c r="A8" t="s">
        <v>4</v>
      </c>
      <c r="B8">
        <v>270.08</v>
      </c>
      <c r="C8">
        <v>338.98</v>
      </c>
      <c r="D8">
        <v>264.83999999999997</v>
      </c>
      <c r="E8">
        <v>315.25</v>
      </c>
      <c r="H8" t="s">
        <v>4</v>
      </c>
      <c r="I8">
        <f>'[1]Processed data CYTO'!B8*10*1000</f>
        <v>2700799.9999999995</v>
      </c>
      <c r="J8">
        <f>'[1]Processed data CYTO'!C8*10*1000</f>
        <v>3389800</v>
      </c>
      <c r="K8">
        <f>'[1]Processed data CYTO'!D8*10*1000</f>
        <v>2648399.9999999995</v>
      </c>
      <c r="L8">
        <f>'[1]Processed data CYTO'!E8*10*1000</f>
        <v>3152500</v>
      </c>
      <c r="P8" t="s">
        <v>7</v>
      </c>
      <c r="Q8">
        <f>AVERAGE(I17:I18)</f>
        <v>651475</v>
      </c>
      <c r="R8">
        <f t="shared" ref="R8:T8" si="5">AVERAGE(J17:J18)</f>
        <v>833075</v>
      </c>
      <c r="S8">
        <f t="shared" si="5"/>
        <v>1060755</v>
      </c>
      <c r="T8">
        <f t="shared" si="5"/>
        <v>1017950</v>
      </c>
    </row>
    <row r="9" spans="1:20" x14ac:dyDescent="0.25">
      <c r="B9">
        <v>289.64</v>
      </c>
      <c r="C9">
        <v>358.98</v>
      </c>
      <c r="D9">
        <v>303.38</v>
      </c>
      <c r="E9">
        <v>322.07</v>
      </c>
      <c r="I9">
        <f>'[1]Processed data CYTO'!B9*10*1000</f>
        <v>2896399.9999999995</v>
      </c>
      <c r="J9">
        <f>'[1]Processed data CYTO'!C9*10*1000</f>
        <v>3589800</v>
      </c>
      <c r="K9">
        <f>'[1]Processed data CYTO'!D9*10*1000</f>
        <v>3033800</v>
      </c>
      <c r="L9">
        <f>'[1]Processed data CYTO'!E9*10*1000</f>
        <v>3220700</v>
      </c>
    </row>
    <row r="10" spans="1:20" x14ac:dyDescent="0.25">
      <c r="B10">
        <v>304.16000000000003</v>
      </c>
      <c r="C10">
        <v>349.15</v>
      </c>
      <c r="D10">
        <v>303.05</v>
      </c>
      <c r="E10">
        <v>327.9</v>
      </c>
      <c r="I10">
        <f>'[1]Processed data CYTO'!B10*10*1000</f>
        <v>3041600.0000000005</v>
      </c>
      <c r="J10">
        <f>'[1]Processed data CYTO'!C10*10*1000</f>
        <v>3491500</v>
      </c>
      <c r="K10">
        <f>'[1]Processed data CYTO'!D10*10*1000</f>
        <v>3030500</v>
      </c>
      <c r="L10">
        <f>'[1]Processed data CYTO'!E10*10*1000</f>
        <v>3279000</v>
      </c>
      <c r="P10" t="s">
        <v>8</v>
      </c>
      <c r="Q10">
        <v>0</v>
      </c>
      <c r="R10">
        <v>24</v>
      </c>
      <c r="S10">
        <v>48</v>
      </c>
      <c r="T10">
        <v>72</v>
      </c>
    </row>
    <row r="11" spans="1:20" x14ac:dyDescent="0.25">
      <c r="A11" t="s">
        <v>5</v>
      </c>
      <c r="B11">
        <v>22.54</v>
      </c>
      <c r="C11">
        <v>592.29999999999995</v>
      </c>
      <c r="D11">
        <v>1383.18</v>
      </c>
      <c r="E11">
        <v>1100.6400000000001</v>
      </c>
      <c r="H11" t="s">
        <v>5</v>
      </c>
      <c r="I11">
        <f>'[1]Processed data CYTO'!B11*10*1000</f>
        <v>225399.99999999997</v>
      </c>
      <c r="J11">
        <f>'[1]Processed data CYTO'!C11*10*1000</f>
        <v>5923000</v>
      </c>
      <c r="K11">
        <f>'[1]Processed data CYTO'!D11*10*1000</f>
        <v>13831800.000000002</v>
      </c>
      <c r="L11">
        <f>'[1]Processed data CYTO'!E11*10*1000</f>
        <v>11006400.000000002</v>
      </c>
      <c r="P11" t="s">
        <v>2</v>
      </c>
      <c r="Q11">
        <f>_xlfn.STDEV.P(I2:I4)</f>
        <v>105492.69590302865</v>
      </c>
      <c r="R11">
        <f t="shared" ref="R11:T11" si="6">_xlfn.STDEV.P(J2:J4)</f>
        <v>1075586.0707333263</v>
      </c>
      <c r="S11">
        <f t="shared" si="6"/>
        <v>3566671.0813056636</v>
      </c>
      <c r="T11">
        <f t="shared" si="6"/>
        <v>2154877.8794993362</v>
      </c>
    </row>
    <row r="12" spans="1:20" x14ac:dyDescent="0.25">
      <c r="B12">
        <v>56.56</v>
      </c>
      <c r="C12">
        <v>575.71</v>
      </c>
      <c r="D12">
        <v>1346.41</v>
      </c>
      <c r="E12">
        <v>931.76</v>
      </c>
      <c r="I12">
        <f>'[1]Processed data CYTO'!B12*10*1000</f>
        <v>565600</v>
      </c>
      <c r="J12">
        <f>'[1]Processed data CYTO'!C12*10*1000</f>
        <v>5757100</v>
      </c>
      <c r="K12">
        <f>'[1]Processed data CYTO'!D12*10*1000</f>
        <v>13464100</v>
      </c>
      <c r="L12">
        <f>'[1]Processed data CYTO'!E12*10*1000</f>
        <v>9317600</v>
      </c>
      <c r="P12" t="s">
        <v>3</v>
      </c>
      <c r="Q12">
        <f>_xlfn.STDEV.P(I5:I7)</f>
        <v>86318.029531623397</v>
      </c>
      <c r="R12">
        <f t="shared" ref="R12:T12" si="7">_xlfn.STDEV.P(J5:J7)</f>
        <v>158474.65272262084</v>
      </c>
      <c r="S12">
        <f t="shared" si="7"/>
        <v>4294020.3324571541</v>
      </c>
      <c r="T12">
        <f t="shared" si="7"/>
        <v>2477191.9066197141</v>
      </c>
    </row>
    <row r="13" spans="1:20" x14ac:dyDescent="0.25">
      <c r="B13">
        <v>47.23</v>
      </c>
      <c r="C13">
        <v>587.48</v>
      </c>
      <c r="D13">
        <v>1592.84</v>
      </c>
      <c r="E13">
        <v>1133.3800000000001</v>
      </c>
      <c r="I13">
        <f>'[1]Processed data CYTO'!B13*10*1000</f>
        <v>472299.99999999994</v>
      </c>
      <c r="J13">
        <f>'[1]Processed data CYTO'!C13*10*1000</f>
        <v>5874800</v>
      </c>
      <c r="K13">
        <f>'[1]Processed data CYTO'!D13*10*1000</f>
        <v>15928400</v>
      </c>
      <c r="L13">
        <f>'[1]Processed data CYTO'!E13*10*1000</f>
        <v>11333800.000000002</v>
      </c>
      <c r="P13" t="s">
        <v>4</v>
      </c>
      <c r="Q13">
        <f>_xlfn.STDEV.P(I8:I10)</f>
        <v>139637.244315405</v>
      </c>
      <c r="R13">
        <f t="shared" ref="R13:T13" si="8">_xlfn.STDEV.P(J8:J10)</f>
        <v>81653.590789927228</v>
      </c>
      <c r="S13">
        <f t="shared" si="8"/>
        <v>180906.50132657561</v>
      </c>
      <c r="T13">
        <f t="shared" si="8"/>
        <v>51696.099143616884</v>
      </c>
    </row>
    <row r="14" spans="1:20" x14ac:dyDescent="0.25">
      <c r="A14" t="s">
        <v>6</v>
      </c>
      <c r="B14">
        <v>192.81</v>
      </c>
      <c r="C14">
        <v>174.9</v>
      </c>
      <c r="D14">
        <v>208.91</v>
      </c>
      <c r="E14">
        <v>211.65</v>
      </c>
      <c r="H14" t="s">
        <v>6</v>
      </c>
      <c r="I14">
        <f>'[1]Processed data CYTO'!B14*10*1000</f>
        <v>1928100</v>
      </c>
      <c r="J14">
        <f>'[1]Processed data CYTO'!C14*10*1000</f>
        <v>1749000</v>
      </c>
      <c r="K14">
        <f>'[1]Processed data CYTO'!D14*10*1000</f>
        <v>2089100</v>
      </c>
      <c r="L14">
        <f>'[1]Processed data CYTO'!E14*10*1000</f>
        <v>2116500</v>
      </c>
    </row>
    <row r="15" spans="1:20" x14ac:dyDescent="0.25">
      <c r="B15">
        <v>187.45</v>
      </c>
      <c r="C15">
        <v>131.76</v>
      </c>
      <c r="D15">
        <v>203.67</v>
      </c>
      <c r="E15">
        <v>207.58</v>
      </c>
      <c r="I15">
        <f>'[1]Processed data CYTO'!B15*10*1000</f>
        <v>1874500</v>
      </c>
      <c r="J15">
        <f>'[1]Processed data CYTO'!C15*10*1000</f>
        <v>1317600</v>
      </c>
      <c r="K15">
        <f>'[1]Processed data CYTO'!D15*10*1000</f>
        <v>2036699.9999999998</v>
      </c>
      <c r="L15">
        <f>'[1]Processed data CYTO'!E15*10*1000</f>
        <v>2075800.0000000002</v>
      </c>
      <c r="P15" t="s">
        <v>5</v>
      </c>
      <c r="Q15">
        <f>_xlfn.STDEV.P(I11:I13)</f>
        <v>143527.20996382533</v>
      </c>
      <c r="R15">
        <f t="shared" ref="R15:T15" si="9">_xlfn.STDEV.P(J11:J13)</f>
        <v>69681.29033120886</v>
      </c>
      <c r="S15">
        <f t="shared" si="9"/>
        <v>1085444.575584892</v>
      </c>
      <c r="T15">
        <f t="shared" si="9"/>
        <v>883446.44810348772</v>
      </c>
    </row>
    <row r="16" spans="1:20" x14ac:dyDescent="0.25">
      <c r="B16">
        <v>172.29</v>
      </c>
      <c r="C16">
        <v>117.16</v>
      </c>
      <c r="D16">
        <v>194.61</v>
      </c>
      <c r="E16">
        <v>209.71</v>
      </c>
      <c r="I16">
        <f>'[1]Processed data CYTO'!B16*10*1000</f>
        <v>1722899.9999999998</v>
      </c>
      <c r="J16">
        <f>'[1]Processed data CYTO'!C16*10*1000</f>
        <v>1171600</v>
      </c>
      <c r="K16">
        <f>'[1]Processed data CYTO'!D16*10*1000</f>
        <v>1946100.0000000002</v>
      </c>
      <c r="L16">
        <f>'[1]Processed data CYTO'!E16*10*1000</f>
        <v>2097100</v>
      </c>
      <c r="P16" t="s">
        <v>6</v>
      </c>
      <c r="Q16">
        <f>_xlfn.STDEV.P(I14:I16)</f>
        <v>86898.766133677491</v>
      </c>
      <c r="R16">
        <f t="shared" ref="R16:S16" si="10">_xlfn.STDEV.P(J14:J16)</f>
        <v>245133.23361433926</v>
      </c>
      <c r="S16">
        <f t="shared" si="10"/>
        <v>59069.751612441556</v>
      </c>
      <c r="T16">
        <f>_xlfn.STDEV.P(E14:E16)</f>
        <v>1.6621739446346202</v>
      </c>
    </row>
    <row r="17" spans="1:20" x14ac:dyDescent="0.25">
      <c r="A17" t="s">
        <v>9</v>
      </c>
      <c r="B17">
        <v>740.67</v>
      </c>
      <c r="C17">
        <v>682.99</v>
      </c>
      <c r="D17">
        <v>977.45</v>
      </c>
      <c r="E17">
        <v>1228.43</v>
      </c>
      <c r="H17" t="s">
        <v>9</v>
      </c>
      <c r="I17">
        <f>B17*1000</f>
        <v>740670</v>
      </c>
      <c r="J17">
        <f t="shared" ref="J17:L18" si="11">C17*1000</f>
        <v>682990</v>
      </c>
      <c r="K17">
        <f t="shared" si="11"/>
        <v>977450</v>
      </c>
      <c r="L17">
        <f t="shared" si="11"/>
        <v>1228430</v>
      </c>
      <c r="P17" t="s">
        <v>7</v>
      </c>
      <c r="Q17">
        <f>_xlfn.STDEV.P(I17:I18)</f>
        <v>89195</v>
      </c>
      <c r="R17">
        <f t="shared" ref="R17:T17" si="12">_xlfn.STDEV.P(J17:J18)</f>
        <v>150085</v>
      </c>
      <c r="S17">
        <f t="shared" si="12"/>
        <v>83305</v>
      </c>
      <c r="T17">
        <f t="shared" si="12"/>
        <v>210480</v>
      </c>
    </row>
    <row r="18" spans="1:20" x14ac:dyDescent="0.25">
      <c r="A18" t="s">
        <v>10</v>
      </c>
      <c r="B18">
        <v>562.28</v>
      </c>
      <c r="C18">
        <v>983.16</v>
      </c>
      <c r="D18">
        <v>1144.06</v>
      </c>
      <c r="E18">
        <v>807.47</v>
      </c>
      <c r="H18" t="s">
        <v>10</v>
      </c>
      <c r="I18">
        <f>B18*1000</f>
        <v>562280</v>
      </c>
      <c r="J18">
        <f t="shared" si="11"/>
        <v>983160</v>
      </c>
      <c r="K18">
        <f t="shared" si="11"/>
        <v>1144060</v>
      </c>
      <c r="L18">
        <f t="shared" si="11"/>
        <v>807470</v>
      </c>
    </row>
    <row r="21" spans="1:20" x14ac:dyDescent="0.25">
      <c r="A21" t="s">
        <v>11</v>
      </c>
      <c r="B21">
        <v>0</v>
      </c>
      <c r="C21">
        <v>24</v>
      </c>
      <c r="D21">
        <v>48</v>
      </c>
      <c r="E21">
        <v>72</v>
      </c>
      <c r="H21" t="s">
        <v>11</v>
      </c>
      <c r="I21">
        <v>0</v>
      </c>
      <c r="J21">
        <v>24</v>
      </c>
      <c r="K21">
        <v>48</v>
      </c>
      <c r="L21">
        <v>72</v>
      </c>
      <c r="P21" t="s">
        <v>12</v>
      </c>
      <c r="Q21">
        <v>0</v>
      </c>
      <c r="R21">
        <v>24</v>
      </c>
      <c r="S21">
        <v>48</v>
      </c>
      <c r="T21">
        <v>72</v>
      </c>
    </row>
    <row r="22" spans="1:20" x14ac:dyDescent="0.25">
      <c r="A22" t="s">
        <v>13</v>
      </c>
      <c r="B22">
        <v>1552.37</v>
      </c>
      <c r="C22">
        <v>1734.93</v>
      </c>
      <c r="D22">
        <v>1703.81</v>
      </c>
      <c r="E22">
        <v>2283.87</v>
      </c>
      <c r="H22" t="s">
        <v>13</v>
      </c>
      <c r="I22">
        <f>B22*10*1000</f>
        <v>15523699.999999998</v>
      </c>
      <c r="J22">
        <f t="shared" ref="J22:L24" si="13">C22*10*1000</f>
        <v>17349300</v>
      </c>
      <c r="K22">
        <f t="shared" si="13"/>
        <v>17038100</v>
      </c>
      <c r="L22">
        <f t="shared" si="13"/>
        <v>22838699.999999996</v>
      </c>
      <c r="P22" t="s">
        <v>14</v>
      </c>
      <c r="Q22">
        <f>AVERAGE(I22:I24)</f>
        <v>13459800</v>
      </c>
      <c r="R22">
        <f t="shared" ref="R22:T22" si="14">AVERAGE(J22:J24)</f>
        <v>15897433.333333334</v>
      </c>
      <c r="S22">
        <f t="shared" si="14"/>
        <v>17462933.333333332</v>
      </c>
      <c r="T22">
        <f t="shared" si="14"/>
        <v>21903266.666666668</v>
      </c>
    </row>
    <row r="23" spans="1:20" x14ac:dyDescent="0.25">
      <c r="B23">
        <v>1311.04</v>
      </c>
      <c r="C23">
        <v>1612.32</v>
      </c>
      <c r="D23">
        <v>1886.97</v>
      </c>
      <c r="E23">
        <v>2085.23</v>
      </c>
      <c r="I23">
        <f t="shared" ref="I23:I24" si="15">B23*10*1000</f>
        <v>13110400</v>
      </c>
      <c r="J23">
        <f t="shared" si="13"/>
        <v>16123199.999999998</v>
      </c>
      <c r="K23">
        <f t="shared" si="13"/>
        <v>18869700</v>
      </c>
      <c r="L23">
        <f t="shared" si="13"/>
        <v>20852300</v>
      </c>
    </row>
    <row r="24" spans="1:20" x14ac:dyDescent="0.25">
      <c r="B24">
        <v>1174.53</v>
      </c>
      <c r="C24">
        <v>1421.98</v>
      </c>
      <c r="D24">
        <v>1648.1</v>
      </c>
      <c r="E24">
        <v>2201.88</v>
      </c>
      <c r="I24">
        <f t="shared" si="15"/>
        <v>11745300</v>
      </c>
      <c r="J24">
        <f t="shared" si="13"/>
        <v>14219800</v>
      </c>
      <c r="K24">
        <f t="shared" si="13"/>
        <v>16481000</v>
      </c>
      <c r="L24">
        <f t="shared" si="13"/>
        <v>22018800.000000004</v>
      </c>
      <c r="P24" t="s">
        <v>15</v>
      </c>
      <c r="Q24">
        <v>0</v>
      </c>
      <c r="R24">
        <v>24</v>
      </c>
      <c r="S24">
        <v>48</v>
      </c>
      <c r="T24">
        <v>72</v>
      </c>
    </row>
    <row r="25" spans="1:20" x14ac:dyDescent="0.25">
      <c r="P25" t="s">
        <v>14</v>
      </c>
      <c r="Q25">
        <f>_xlfn.STDEV.P(I22:I24)</f>
        <v>1562185.8425509555</v>
      </c>
      <c r="R25">
        <f t="shared" ref="R25:T25" si="16">_xlfn.STDEV.P(J22:J24)</f>
        <v>1287548.1876634969</v>
      </c>
      <c r="S25">
        <f t="shared" si="16"/>
        <v>1020403.3331101101</v>
      </c>
      <c r="T25">
        <f t="shared" si="16"/>
        <v>815048.95694812108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1E2E-7D83-4AA7-8904-433FD3F5077A}">
  <dimension ref="A1:X14"/>
  <sheetViews>
    <sheetView workbookViewId="0">
      <selection sqref="A1:Y134"/>
    </sheetView>
  </sheetViews>
  <sheetFormatPr defaultRowHeight="15" x14ac:dyDescent="0.25"/>
  <sheetData>
    <row r="1" spans="1:24" x14ac:dyDescent="0.25">
      <c r="A1" t="s">
        <v>16</v>
      </c>
      <c r="G1" t="s">
        <v>17</v>
      </c>
      <c r="M1" t="s">
        <v>18</v>
      </c>
      <c r="N1">
        <v>0</v>
      </c>
      <c r="O1">
        <v>24</v>
      </c>
      <c r="P1">
        <v>48</v>
      </c>
      <c r="Q1">
        <v>72</v>
      </c>
      <c r="S1" s="1" t="s">
        <v>19</v>
      </c>
      <c r="T1" t="s">
        <v>1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5">
      <c r="B2">
        <v>0</v>
      </c>
      <c r="C2">
        <v>24</v>
      </c>
      <c r="D2">
        <v>48</v>
      </c>
      <c r="E2">
        <v>72</v>
      </c>
      <c r="H2">
        <v>0</v>
      </c>
      <c r="I2">
        <v>24</v>
      </c>
      <c r="J2">
        <v>48</v>
      </c>
      <c r="K2">
        <v>72</v>
      </c>
      <c r="M2" t="s">
        <v>24</v>
      </c>
      <c r="N2">
        <f>AVERAGE(H3:H5)</f>
        <v>903333.33333333337</v>
      </c>
      <c r="O2">
        <f t="shared" ref="O2:Q2" si="0">AVERAGE(I3:I5)</f>
        <v>8133333.333333333</v>
      </c>
      <c r="P2">
        <f t="shared" si="0"/>
        <v>20366666.666666668</v>
      </c>
      <c r="Q2">
        <f t="shared" si="0"/>
        <v>32333333.333333332</v>
      </c>
      <c r="T2" t="s">
        <v>25</v>
      </c>
      <c r="U2">
        <v>1144366.6666666667</v>
      </c>
      <c r="V2">
        <v>9209166.666666666</v>
      </c>
      <c r="W2">
        <v>18636466.666666668</v>
      </c>
      <c r="X2">
        <v>26989066.666666668</v>
      </c>
    </row>
    <row r="3" spans="1:24" x14ac:dyDescent="0.25">
      <c r="A3" t="s">
        <v>2</v>
      </c>
      <c r="B3">
        <v>86</v>
      </c>
      <c r="C3">
        <v>79</v>
      </c>
      <c r="D3">
        <v>225</v>
      </c>
      <c r="E3">
        <v>34</v>
      </c>
      <c r="G3" t="s">
        <v>26</v>
      </c>
      <c r="H3">
        <f>(B3*10^3)/0.1</f>
        <v>860000</v>
      </c>
      <c r="I3">
        <f t="shared" ref="I3:J5" si="1">(C3*10^4)/0.1</f>
        <v>7900000</v>
      </c>
      <c r="J3">
        <f t="shared" si="1"/>
        <v>22500000</v>
      </c>
      <c r="K3">
        <f>(E3*10^5)/0.1</f>
        <v>34000000</v>
      </c>
      <c r="M3" t="s">
        <v>27</v>
      </c>
      <c r="N3">
        <f>AVERAGE(H6:H8)</f>
        <v>1203333.3333333333</v>
      </c>
      <c r="O3">
        <f t="shared" ref="O3:Q3" si="2">AVERAGE(I6:I8)</f>
        <v>1123333.3333333333</v>
      </c>
      <c r="P3">
        <f t="shared" si="2"/>
        <v>66.666666666666671</v>
      </c>
      <c r="Q3">
        <f t="shared" si="2"/>
        <v>0</v>
      </c>
      <c r="T3" t="s">
        <v>28</v>
      </c>
      <c r="U3">
        <v>903333.33333333337</v>
      </c>
      <c r="V3">
        <v>8133333.333333333</v>
      </c>
      <c r="W3">
        <v>20366666.666666668</v>
      </c>
      <c r="X3">
        <v>32333333.333333332</v>
      </c>
    </row>
    <row r="4" spans="1:24" x14ac:dyDescent="0.25">
      <c r="B4">
        <v>78</v>
      </c>
      <c r="C4">
        <v>91</v>
      </c>
      <c r="D4">
        <v>142</v>
      </c>
      <c r="E4">
        <v>31</v>
      </c>
      <c r="G4" t="s">
        <v>26</v>
      </c>
      <c r="H4">
        <f t="shared" ref="H4:K14" si="3">(B4*10^3)/0.1</f>
        <v>780000</v>
      </c>
      <c r="I4">
        <f t="shared" si="1"/>
        <v>9100000</v>
      </c>
      <c r="J4">
        <f t="shared" si="1"/>
        <v>14200000</v>
      </c>
      <c r="K4">
        <f>(E4*10^5)/0.1</f>
        <v>31000000</v>
      </c>
      <c r="M4" t="s">
        <v>29</v>
      </c>
      <c r="N4">
        <f>AVERAGE(H9:H11)</f>
        <v>29333.333333333332</v>
      </c>
      <c r="O4">
        <f t="shared" ref="O4:Q4" si="4">AVERAGE(I9:I11)</f>
        <v>7066666.666666667</v>
      </c>
      <c r="P4">
        <f t="shared" si="4"/>
        <v>13233333.333333334</v>
      </c>
      <c r="Q4">
        <f t="shared" si="4"/>
        <v>12333333.333333334</v>
      </c>
    </row>
    <row r="5" spans="1:24" x14ac:dyDescent="0.25">
      <c r="B5">
        <v>107</v>
      </c>
      <c r="C5">
        <v>74</v>
      </c>
      <c r="D5">
        <v>244</v>
      </c>
      <c r="E5">
        <v>32</v>
      </c>
      <c r="G5" t="s">
        <v>26</v>
      </c>
      <c r="H5">
        <f t="shared" si="3"/>
        <v>1070000</v>
      </c>
      <c r="I5">
        <f t="shared" si="1"/>
        <v>7400000</v>
      </c>
      <c r="J5">
        <f t="shared" si="1"/>
        <v>24400000</v>
      </c>
      <c r="K5">
        <f>(E5*10^5)/0.1</f>
        <v>32000000</v>
      </c>
      <c r="M5" t="s">
        <v>30</v>
      </c>
      <c r="N5">
        <f>AVERAGE(H12:H14)</f>
        <v>906666.66666666663</v>
      </c>
      <c r="O5">
        <f>AVERAGE(C12:C14)</f>
        <v>70.666666666666671</v>
      </c>
      <c r="P5">
        <f t="shared" ref="P5:Q5" si="5">AVERAGE(J12:J14)</f>
        <v>0</v>
      </c>
      <c r="Q5">
        <f t="shared" si="5"/>
        <v>0</v>
      </c>
      <c r="T5" t="s">
        <v>31</v>
      </c>
      <c r="U5">
        <v>0</v>
      </c>
      <c r="V5">
        <v>24</v>
      </c>
      <c r="W5">
        <v>48</v>
      </c>
      <c r="X5">
        <v>72</v>
      </c>
    </row>
    <row r="6" spans="1:24" x14ac:dyDescent="0.25">
      <c r="A6" t="s">
        <v>4</v>
      </c>
      <c r="B6">
        <v>111</v>
      </c>
      <c r="C6">
        <v>95</v>
      </c>
      <c r="G6" t="s">
        <v>4</v>
      </c>
      <c r="H6">
        <f t="shared" si="3"/>
        <v>1110000</v>
      </c>
      <c r="I6">
        <f t="shared" si="3"/>
        <v>950000</v>
      </c>
      <c r="J6">
        <v>55</v>
      </c>
      <c r="K6">
        <f t="shared" si="3"/>
        <v>0</v>
      </c>
      <c r="T6" t="s">
        <v>26</v>
      </c>
      <c r="U6">
        <v>860000</v>
      </c>
      <c r="V6">
        <v>7900000</v>
      </c>
      <c r="W6">
        <v>22500000</v>
      </c>
      <c r="X6">
        <v>34000000</v>
      </c>
    </row>
    <row r="7" spans="1:24" x14ac:dyDescent="0.25">
      <c r="B7">
        <v>120</v>
      </c>
      <c r="C7">
        <v>130</v>
      </c>
      <c r="H7">
        <f t="shared" si="3"/>
        <v>1200000</v>
      </c>
      <c r="I7">
        <f t="shared" si="3"/>
        <v>1300000</v>
      </c>
      <c r="J7">
        <v>75</v>
      </c>
      <c r="K7">
        <f t="shared" si="3"/>
        <v>0</v>
      </c>
      <c r="M7" t="s">
        <v>32</v>
      </c>
      <c r="N7">
        <v>0</v>
      </c>
      <c r="O7">
        <v>24</v>
      </c>
      <c r="P7">
        <v>48</v>
      </c>
      <c r="Q7">
        <v>72</v>
      </c>
      <c r="T7" t="s">
        <v>26</v>
      </c>
      <c r="U7">
        <v>780000</v>
      </c>
      <c r="V7">
        <v>9100000</v>
      </c>
      <c r="W7">
        <v>14200000</v>
      </c>
      <c r="X7">
        <v>31000000</v>
      </c>
    </row>
    <row r="8" spans="1:24" x14ac:dyDescent="0.25">
      <c r="B8">
        <v>130</v>
      </c>
      <c r="C8">
        <v>112</v>
      </c>
      <c r="H8">
        <f t="shared" si="3"/>
        <v>1300000</v>
      </c>
      <c r="I8">
        <f t="shared" si="3"/>
        <v>1120000</v>
      </c>
      <c r="J8">
        <v>70</v>
      </c>
      <c r="K8">
        <f t="shared" si="3"/>
        <v>0</v>
      </c>
      <c r="M8" t="s">
        <v>33</v>
      </c>
      <c r="N8">
        <f>_xlfn.STDEV.P(H3:H5)</f>
        <v>122292.90885229428</v>
      </c>
      <c r="O8">
        <f t="shared" ref="O8:Q8" si="6">_xlfn.STDEV.P(I3:I5)</f>
        <v>713364.48530108994</v>
      </c>
      <c r="P8">
        <f t="shared" si="6"/>
        <v>4428945.1967207221</v>
      </c>
      <c r="Q8">
        <f t="shared" si="6"/>
        <v>1247219.1289246471</v>
      </c>
      <c r="T8" t="s">
        <v>26</v>
      </c>
      <c r="U8">
        <v>1070000</v>
      </c>
      <c r="V8">
        <v>7400000</v>
      </c>
      <c r="W8">
        <v>24400000</v>
      </c>
      <c r="X8">
        <v>32000000</v>
      </c>
    </row>
    <row r="9" spans="1:24" x14ac:dyDescent="0.25">
      <c r="A9" t="s">
        <v>5</v>
      </c>
      <c r="B9">
        <v>22</v>
      </c>
      <c r="C9">
        <v>61</v>
      </c>
      <c r="D9">
        <v>116</v>
      </c>
      <c r="E9">
        <v>125</v>
      </c>
      <c r="G9" t="s">
        <v>5</v>
      </c>
      <c r="H9">
        <f>(B9*10^2)/0.1</f>
        <v>22000</v>
      </c>
      <c r="I9">
        <f t="shared" ref="I9:K11" si="7">(C9*10^4)/0.1</f>
        <v>6100000</v>
      </c>
      <c r="J9">
        <f t="shared" si="7"/>
        <v>11600000</v>
      </c>
      <c r="K9">
        <f t="shared" si="7"/>
        <v>12500000</v>
      </c>
      <c r="M9" t="s">
        <v>27</v>
      </c>
      <c r="N9">
        <f>_xlfn.STDEV.P(H6:H8)</f>
        <v>77602.978178818768</v>
      </c>
      <c r="O9">
        <f t="shared" ref="O9:Q9" si="8">_xlfn.STDEV.P(I6:I8)</f>
        <v>142906.34073484011</v>
      </c>
      <c r="P9">
        <f t="shared" si="8"/>
        <v>8.4983658559879753</v>
      </c>
      <c r="Q9">
        <f t="shared" si="8"/>
        <v>0</v>
      </c>
      <c r="T9" t="s">
        <v>2</v>
      </c>
      <c r="U9">
        <v>1259800</v>
      </c>
      <c r="V9">
        <v>10530500</v>
      </c>
      <c r="W9">
        <v>23344899.999999996</v>
      </c>
      <c r="X9">
        <v>28986000</v>
      </c>
    </row>
    <row r="10" spans="1:24" x14ac:dyDescent="0.25">
      <c r="B10">
        <v>35</v>
      </c>
      <c r="C10">
        <v>81</v>
      </c>
      <c r="D10">
        <v>131</v>
      </c>
      <c r="E10">
        <v>113</v>
      </c>
      <c r="H10">
        <f>(B10*10^2)/0.1</f>
        <v>35000</v>
      </c>
      <c r="I10">
        <f t="shared" si="7"/>
        <v>8100000</v>
      </c>
      <c r="J10">
        <f t="shared" si="7"/>
        <v>13100000</v>
      </c>
      <c r="K10">
        <f t="shared" si="7"/>
        <v>11300000</v>
      </c>
      <c r="M10" t="s">
        <v>29</v>
      </c>
      <c r="N10">
        <f>_xlfn.STDEV.P(H9:H11)</f>
        <v>5436.5021434333639</v>
      </c>
      <c r="O10">
        <f t="shared" ref="O10:Q10" si="9">_xlfn.STDEV.P(I9:I11)</f>
        <v>817856.27642568655</v>
      </c>
      <c r="P10">
        <f t="shared" si="9"/>
        <v>1391242.4503139472</v>
      </c>
      <c r="Q10">
        <f t="shared" si="9"/>
        <v>784573.48639598803</v>
      </c>
      <c r="T10" t="s">
        <v>2</v>
      </c>
      <c r="U10">
        <v>1168500</v>
      </c>
      <c r="V10">
        <v>9201100</v>
      </c>
      <c r="W10">
        <v>14715500</v>
      </c>
      <c r="X10">
        <v>23997000</v>
      </c>
    </row>
    <row r="11" spans="1:24" x14ac:dyDescent="0.25">
      <c r="B11">
        <v>31</v>
      </c>
      <c r="C11">
        <v>70</v>
      </c>
      <c r="D11">
        <v>150</v>
      </c>
      <c r="E11">
        <v>132</v>
      </c>
      <c r="H11">
        <f>(B11*10^2)/0.1</f>
        <v>31000</v>
      </c>
      <c r="I11">
        <f t="shared" si="7"/>
        <v>7000000</v>
      </c>
      <c r="J11">
        <f t="shared" si="7"/>
        <v>15000000</v>
      </c>
      <c r="K11">
        <f t="shared" si="7"/>
        <v>13200000</v>
      </c>
      <c r="M11" t="s">
        <v>30</v>
      </c>
      <c r="N11">
        <f>_xlfn.STDEV.P(H12:H14)</f>
        <v>162138.48676020413</v>
      </c>
      <c r="O11">
        <f>_xlfn.STDEV.P(C12:C14)</f>
        <v>2.4944382578492941</v>
      </c>
      <c r="P11">
        <f t="shared" ref="P11:Q11" si="10">_xlfn.STDEV.P(J12:J14)</f>
        <v>0</v>
      </c>
      <c r="Q11">
        <f t="shared" si="10"/>
        <v>0</v>
      </c>
      <c r="T11" t="s">
        <v>2</v>
      </c>
      <c r="U11">
        <v>1004800.0000000001</v>
      </c>
      <c r="V11">
        <v>7895900.0000000009</v>
      </c>
      <c r="W11">
        <v>17849000</v>
      </c>
      <c r="X11">
        <v>27984200</v>
      </c>
    </row>
    <row r="12" spans="1:24" x14ac:dyDescent="0.25">
      <c r="A12" t="s">
        <v>6</v>
      </c>
      <c r="B12">
        <v>99</v>
      </c>
      <c r="C12">
        <v>74</v>
      </c>
      <c r="G12" t="s">
        <v>6</v>
      </c>
      <c r="H12">
        <f t="shared" si="3"/>
        <v>990000</v>
      </c>
      <c r="I12">
        <f t="shared" si="3"/>
        <v>740000</v>
      </c>
      <c r="J12">
        <f t="shared" si="3"/>
        <v>0</v>
      </c>
      <c r="K12">
        <f t="shared" si="3"/>
        <v>0</v>
      </c>
    </row>
    <row r="13" spans="1:24" x14ac:dyDescent="0.25">
      <c r="B13">
        <v>105</v>
      </c>
      <c r="C13">
        <v>68</v>
      </c>
      <c r="H13">
        <f t="shared" si="3"/>
        <v>1050000</v>
      </c>
      <c r="I13">
        <f t="shared" si="3"/>
        <v>680000</v>
      </c>
      <c r="J13">
        <f t="shared" si="3"/>
        <v>0</v>
      </c>
      <c r="K13">
        <f t="shared" si="3"/>
        <v>0</v>
      </c>
    </row>
    <row r="14" spans="1:24" x14ac:dyDescent="0.25">
      <c r="B14">
        <v>68</v>
      </c>
      <c r="C14">
        <v>70</v>
      </c>
      <c r="H14">
        <f t="shared" si="3"/>
        <v>680000</v>
      </c>
      <c r="I14">
        <f t="shared" si="3"/>
        <v>700000</v>
      </c>
      <c r="J14">
        <f t="shared" si="3"/>
        <v>0</v>
      </c>
      <c r="K14">
        <f t="shared" si="3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AD18-65D6-44F5-A804-3B6F0445A4D4}">
  <dimension ref="A1:S9"/>
  <sheetViews>
    <sheetView workbookViewId="0">
      <selection activeCell="E18" sqref="E18"/>
    </sheetView>
  </sheetViews>
  <sheetFormatPr defaultRowHeight="15" x14ac:dyDescent="0.25"/>
  <sheetData>
    <row r="1" spans="1:19" x14ac:dyDescent="0.25">
      <c r="H1" t="s">
        <v>11</v>
      </c>
      <c r="I1">
        <v>0</v>
      </c>
      <c r="J1">
        <v>24</v>
      </c>
      <c r="K1">
        <v>48</v>
      </c>
      <c r="L1">
        <v>72</v>
      </c>
      <c r="O1" t="s">
        <v>17</v>
      </c>
      <c r="P1">
        <v>0</v>
      </c>
      <c r="Q1">
        <v>24</v>
      </c>
      <c r="R1">
        <v>48</v>
      </c>
      <c r="S1">
        <v>72</v>
      </c>
    </row>
    <row r="2" spans="1:19" x14ac:dyDescent="0.25">
      <c r="H2" t="s">
        <v>34</v>
      </c>
      <c r="I2">
        <v>188</v>
      </c>
      <c r="J2">
        <v>230</v>
      </c>
      <c r="K2">
        <v>199</v>
      </c>
      <c r="L2">
        <v>312</v>
      </c>
      <c r="P2">
        <f>(I2*10^4)/0.1</f>
        <v>18800000</v>
      </c>
      <c r="Q2">
        <f t="shared" ref="Q2:S4" si="0">(J2*10^4)/0.1</f>
        <v>23000000</v>
      </c>
      <c r="R2">
        <f t="shared" si="0"/>
        <v>19900000</v>
      </c>
      <c r="S2">
        <f t="shared" si="0"/>
        <v>31200000</v>
      </c>
    </row>
    <row r="3" spans="1:19" x14ac:dyDescent="0.25">
      <c r="I3">
        <v>130</v>
      </c>
      <c r="J3">
        <v>219</v>
      </c>
      <c r="K3">
        <v>232</v>
      </c>
      <c r="L3">
        <v>264</v>
      </c>
      <c r="P3">
        <f t="shared" ref="P3:P4" si="1">(I3*10^4)/0.1</f>
        <v>13000000</v>
      </c>
      <c r="Q3">
        <f t="shared" si="0"/>
        <v>21900000</v>
      </c>
      <c r="R3">
        <f t="shared" si="0"/>
        <v>23200000</v>
      </c>
      <c r="S3">
        <f t="shared" si="0"/>
        <v>26400000</v>
      </c>
    </row>
    <row r="4" spans="1:19" x14ac:dyDescent="0.25">
      <c r="A4" t="s">
        <v>12</v>
      </c>
      <c r="B4">
        <v>0</v>
      </c>
      <c r="C4">
        <v>24</v>
      </c>
      <c r="D4">
        <v>48</v>
      </c>
      <c r="E4">
        <v>72</v>
      </c>
      <c r="I4">
        <v>113</v>
      </c>
      <c r="J4">
        <v>208</v>
      </c>
      <c r="K4">
        <v>165</v>
      </c>
      <c r="L4">
        <v>265</v>
      </c>
      <c r="P4">
        <f t="shared" si="1"/>
        <v>11300000</v>
      </c>
      <c r="Q4">
        <f t="shared" si="0"/>
        <v>20800000</v>
      </c>
      <c r="R4">
        <f t="shared" si="0"/>
        <v>16500000</v>
      </c>
      <c r="S4">
        <f t="shared" si="0"/>
        <v>26500000</v>
      </c>
    </row>
    <row r="5" spans="1:19" x14ac:dyDescent="0.25">
      <c r="A5" t="s">
        <v>14</v>
      </c>
      <c r="B5">
        <v>13459800</v>
      </c>
      <c r="C5">
        <v>15897433.333333334</v>
      </c>
      <c r="D5">
        <v>17462933.333333332</v>
      </c>
      <c r="E5">
        <v>21903266.666666668</v>
      </c>
    </row>
    <row r="7" spans="1:19" x14ac:dyDescent="0.25">
      <c r="A7" t="s">
        <v>15</v>
      </c>
      <c r="B7">
        <v>0</v>
      </c>
      <c r="C7">
        <v>24</v>
      </c>
      <c r="D7">
        <v>48</v>
      </c>
      <c r="E7">
        <v>72</v>
      </c>
      <c r="I7">
        <v>0</v>
      </c>
      <c r="J7">
        <v>24</v>
      </c>
      <c r="K7">
        <v>48</v>
      </c>
      <c r="L7">
        <v>72</v>
      </c>
    </row>
    <row r="8" spans="1:19" x14ac:dyDescent="0.25">
      <c r="A8" t="s">
        <v>14</v>
      </c>
      <c r="B8">
        <v>1562185.8425509555</v>
      </c>
      <c r="C8">
        <v>1287548.1876634969</v>
      </c>
      <c r="D8">
        <v>1020403.3331101101</v>
      </c>
      <c r="E8">
        <v>815048.95694812108</v>
      </c>
      <c r="H8" t="s">
        <v>35</v>
      </c>
      <c r="I8">
        <f>AVERAGE(P2:P4)</f>
        <v>14366666.666666666</v>
      </c>
      <c r="J8">
        <f t="shared" ref="J8:L8" si="2">AVERAGE(Q2:Q4)</f>
        <v>21900000</v>
      </c>
      <c r="K8">
        <f t="shared" si="2"/>
        <v>19866666.666666668</v>
      </c>
      <c r="L8">
        <f t="shared" si="2"/>
        <v>28033333.333333332</v>
      </c>
    </row>
    <row r="9" spans="1:19" x14ac:dyDescent="0.25">
      <c r="H9" t="s">
        <v>36</v>
      </c>
      <c r="I9">
        <f>_xlfn.STDEV.P(P2:P4)</f>
        <v>3210745.8461997407</v>
      </c>
      <c r="J9">
        <f t="shared" ref="J9:L9" si="3">_xlfn.STDEV.P(Q2:Q4)</f>
        <v>898146.23902049859</v>
      </c>
      <c r="K9">
        <f t="shared" si="3"/>
        <v>2735365.0985238189</v>
      </c>
      <c r="L9">
        <f t="shared" si="3"/>
        <v>2239543.6042987765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Processed cyto data</vt:lpstr>
      <vt:lpstr>Cyto vs plate yeast</vt:lpstr>
      <vt:lpstr>Cyto vs plate bacteria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Irmela Petzsch</dc:creator>
  <cp:lastModifiedBy>Irmela Petzsch</cp:lastModifiedBy>
  <dcterms:created xsi:type="dcterms:W3CDTF">2021-10-18T09:46:54Z</dcterms:created>
  <dcterms:modified xsi:type="dcterms:W3CDTF">2021-10-18T09:50:25Z</dcterms:modified>
</cp:coreProperties>
</file>