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18" documentId="8_{5B4F3B1E-86AF-4518-8989-D42C3151E58A}" xr6:coauthVersionLast="47" xr6:coauthVersionMax="47" xr10:uidLastSave="{1CD72B8A-5619-4606-976B-08033F2631D9}"/>
  <bookViews>
    <workbookView xWindow="-120" yWindow="-120" windowWidth="20730" windowHeight="11160" xr2:uid="{54CFAE7F-E113-4C6D-9657-A0EE90F0235E}"/>
  </bookViews>
  <sheets>
    <sheet name="Dry mass standard curve" sheetId="1" r:id="rId1"/>
    <sheet name="Wet biomass standard curve" sheetId="2" r:id="rId2"/>
  </sheets>
  <externalReferences>
    <externalReference r:id="rId3"/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2" l="1"/>
  <c r="J38" i="2"/>
  <c r="I38" i="2"/>
  <c r="H38" i="2"/>
  <c r="G38" i="2"/>
  <c r="F38" i="2"/>
  <c r="E38" i="2"/>
  <c r="D38" i="2"/>
  <c r="K37" i="2"/>
  <c r="J37" i="2"/>
  <c r="I37" i="2"/>
  <c r="H37" i="2"/>
  <c r="G37" i="2"/>
  <c r="F37" i="2"/>
  <c r="E37" i="2"/>
  <c r="D37" i="2"/>
  <c r="K36" i="2"/>
  <c r="J36" i="2"/>
  <c r="I36" i="2"/>
  <c r="H36" i="2"/>
  <c r="G36" i="2"/>
  <c r="F36" i="2"/>
  <c r="E36" i="2"/>
  <c r="D36" i="2"/>
  <c r="K35" i="2"/>
  <c r="J35" i="2"/>
  <c r="I35" i="2"/>
  <c r="H35" i="2"/>
  <c r="G35" i="2"/>
  <c r="F35" i="2"/>
  <c r="E35" i="2"/>
  <c r="D35" i="2"/>
  <c r="K34" i="2"/>
  <c r="J34" i="2"/>
  <c r="I34" i="2"/>
  <c r="H34" i="2"/>
  <c r="G34" i="2"/>
  <c r="F34" i="2"/>
  <c r="E34" i="2"/>
  <c r="D34" i="2"/>
  <c r="K33" i="2"/>
  <c r="J33" i="2"/>
  <c r="I33" i="2"/>
  <c r="H33" i="2"/>
  <c r="G33" i="2"/>
  <c r="F33" i="2"/>
  <c r="E33" i="2"/>
  <c r="D33" i="2"/>
  <c r="K32" i="2"/>
  <c r="J32" i="2"/>
  <c r="I32" i="2"/>
  <c r="H32" i="2"/>
  <c r="G32" i="2"/>
  <c r="F32" i="2"/>
  <c r="E32" i="2"/>
  <c r="D32" i="2"/>
  <c r="K31" i="2"/>
  <c r="J31" i="2"/>
  <c r="I31" i="2"/>
  <c r="H31" i="2"/>
  <c r="G31" i="2"/>
  <c r="F31" i="2"/>
  <c r="E31" i="2"/>
  <c r="D31" i="2"/>
  <c r="CS11" i="2"/>
  <c r="CR11" i="2"/>
  <c r="CM11" i="2"/>
  <c r="CL11" i="2"/>
  <c r="CG11" i="2"/>
  <c r="CF11" i="2"/>
  <c r="BW11" i="2"/>
  <c r="BT11" i="2"/>
  <c r="BS11" i="2"/>
  <c r="BQ11" i="2"/>
  <c r="BP11" i="2"/>
  <c r="BN11" i="2"/>
  <c r="BX11" i="2" s="1"/>
  <c r="BM11" i="2"/>
  <c r="BK11" i="2"/>
  <c r="BJ11" i="2"/>
  <c r="BV11" i="2" s="1"/>
  <c r="BC11" i="2"/>
  <c r="BD11" i="2" s="1"/>
  <c r="AZ11" i="2"/>
  <c r="AY11" i="2"/>
  <c r="AU11" i="2"/>
  <c r="AV11" i="2" s="1"/>
  <c r="AR11" i="2"/>
  <c r="AQ11" i="2"/>
  <c r="BF11" i="2" s="1"/>
  <c r="AI11" i="2"/>
  <c r="AJ11" i="2" s="1"/>
  <c r="AF11" i="2"/>
  <c r="AE11" i="2"/>
  <c r="AA11" i="2"/>
  <c r="AB11" i="2" s="1"/>
  <c r="X11" i="2"/>
  <c r="W11" i="2"/>
  <c r="AL11" i="2" s="1"/>
  <c r="T11" i="2"/>
  <c r="S11" i="2"/>
  <c r="N11" i="2"/>
  <c r="M11" i="2"/>
  <c r="H11" i="2"/>
  <c r="G11" i="2"/>
  <c r="CS10" i="2"/>
  <c r="CR10" i="2"/>
  <c r="CM10" i="2"/>
  <c r="CL10" i="2"/>
  <c r="CG10" i="2"/>
  <c r="CF10" i="2"/>
  <c r="BX10" i="2"/>
  <c r="BW10" i="2"/>
  <c r="BT10" i="2"/>
  <c r="BS10" i="2"/>
  <c r="BQ10" i="2"/>
  <c r="BP10" i="2"/>
  <c r="BN10" i="2"/>
  <c r="BM10" i="2"/>
  <c r="BV10" i="2" s="1"/>
  <c r="BK10" i="2"/>
  <c r="BJ10" i="2"/>
  <c r="BU10" i="2" s="1"/>
  <c r="BC10" i="2"/>
  <c r="BD10" i="2" s="1"/>
  <c r="AZ10" i="2"/>
  <c r="AY10" i="2"/>
  <c r="AU10" i="2"/>
  <c r="BF10" i="2" s="1"/>
  <c r="AR10" i="2"/>
  <c r="AQ10" i="2"/>
  <c r="BE10" i="2" s="1"/>
  <c r="AI10" i="2"/>
  <c r="AJ10" i="2" s="1"/>
  <c r="AF10" i="2"/>
  <c r="AE10" i="2"/>
  <c r="AA10" i="2"/>
  <c r="AL10" i="2" s="1"/>
  <c r="X10" i="2"/>
  <c r="W10" i="2"/>
  <c r="AK10" i="2" s="1"/>
  <c r="T10" i="2"/>
  <c r="S10" i="2"/>
  <c r="N10" i="2"/>
  <c r="M10" i="2"/>
  <c r="H10" i="2"/>
  <c r="G10" i="2"/>
  <c r="CS9" i="2"/>
  <c r="CR9" i="2"/>
  <c r="CM9" i="2"/>
  <c r="CL9" i="2"/>
  <c r="CG9" i="2"/>
  <c r="CF9" i="2"/>
  <c r="BW9" i="2"/>
  <c r="BT9" i="2"/>
  <c r="BS9" i="2"/>
  <c r="BQ9" i="2"/>
  <c r="BP9" i="2"/>
  <c r="BN9" i="2"/>
  <c r="BX9" i="2" s="1"/>
  <c r="BM9" i="2"/>
  <c r="BV9" i="2" s="1"/>
  <c r="BK9" i="2"/>
  <c r="BJ9" i="2"/>
  <c r="BU9" i="2" s="1"/>
  <c r="BC9" i="2"/>
  <c r="BD9" i="2" s="1"/>
  <c r="AZ9" i="2"/>
  <c r="AY9" i="2"/>
  <c r="AU9" i="2"/>
  <c r="BF9" i="2" s="1"/>
  <c r="AR9" i="2"/>
  <c r="AQ9" i="2"/>
  <c r="BE9" i="2" s="1"/>
  <c r="AI9" i="2"/>
  <c r="AJ9" i="2" s="1"/>
  <c r="AF9" i="2"/>
  <c r="AE9" i="2"/>
  <c r="AA9" i="2"/>
  <c r="AL9" i="2" s="1"/>
  <c r="X9" i="2"/>
  <c r="W9" i="2"/>
  <c r="AK9" i="2" s="1"/>
  <c r="T9" i="2"/>
  <c r="S9" i="2"/>
  <c r="N9" i="2"/>
  <c r="M9" i="2"/>
  <c r="H9" i="2"/>
  <c r="G9" i="2"/>
  <c r="CS8" i="2"/>
  <c r="CR8" i="2"/>
  <c r="CM8" i="2"/>
  <c r="CL8" i="2"/>
  <c r="CG8" i="2"/>
  <c r="CF8" i="2"/>
  <c r="BW8" i="2"/>
  <c r="BT8" i="2"/>
  <c r="BS8" i="2"/>
  <c r="BQ8" i="2"/>
  <c r="BP8" i="2"/>
  <c r="BN8" i="2"/>
  <c r="BX8" i="2" s="1"/>
  <c r="BM8" i="2"/>
  <c r="BV8" i="2" s="1"/>
  <c r="BK8" i="2"/>
  <c r="BJ8" i="2"/>
  <c r="BU8" i="2" s="1"/>
  <c r="BC8" i="2"/>
  <c r="BD8" i="2" s="1"/>
  <c r="AZ8" i="2"/>
  <c r="AY8" i="2"/>
  <c r="AU8" i="2"/>
  <c r="BF8" i="2" s="1"/>
  <c r="AR8" i="2"/>
  <c r="AQ8" i="2"/>
  <c r="BE8" i="2" s="1"/>
  <c r="AI8" i="2"/>
  <c r="AJ8" i="2" s="1"/>
  <c r="AF8" i="2"/>
  <c r="AE8" i="2"/>
  <c r="AA8" i="2"/>
  <c r="AL8" i="2" s="1"/>
  <c r="X8" i="2"/>
  <c r="W8" i="2"/>
  <c r="AK8" i="2" s="1"/>
  <c r="T8" i="2"/>
  <c r="S8" i="2"/>
  <c r="N8" i="2"/>
  <c r="M8" i="2"/>
  <c r="H8" i="2"/>
  <c r="G8" i="2"/>
  <c r="CS7" i="2"/>
  <c r="CR7" i="2"/>
  <c r="CM7" i="2"/>
  <c r="CL7" i="2"/>
  <c r="CG7" i="2"/>
  <c r="CF7" i="2"/>
  <c r="BW7" i="2"/>
  <c r="BT7" i="2"/>
  <c r="BS7" i="2"/>
  <c r="BQ7" i="2"/>
  <c r="BP7" i="2"/>
  <c r="BN7" i="2"/>
  <c r="BX7" i="2" s="1"/>
  <c r="BM7" i="2"/>
  <c r="BV7" i="2" s="1"/>
  <c r="BK7" i="2"/>
  <c r="BJ7" i="2"/>
  <c r="BU7" i="2" s="1"/>
  <c r="BC7" i="2"/>
  <c r="BD7" i="2" s="1"/>
  <c r="AZ7" i="2"/>
  <c r="AY7" i="2"/>
  <c r="AU7" i="2"/>
  <c r="BF7" i="2" s="1"/>
  <c r="AR7" i="2"/>
  <c r="AQ7" i="2"/>
  <c r="BE7" i="2" s="1"/>
  <c r="AI7" i="2"/>
  <c r="AJ7" i="2" s="1"/>
  <c r="AF7" i="2"/>
  <c r="AE7" i="2"/>
  <c r="AA7" i="2"/>
  <c r="AL7" i="2" s="1"/>
  <c r="X7" i="2"/>
  <c r="W7" i="2"/>
  <c r="AK7" i="2" s="1"/>
  <c r="T7" i="2"/>
  <c r="S7" i="2"/>
  <c r="N7" i="2"/>
  <c r="M7" i="2"/>
  <c r="H7" i="2"/>
  <c r="G7" i="2"/>
  <c r="CS6" i="2"/>
  <c r="CR6" i="2"/>
  <c r="CM6" i="2"/>
  <c r="CL6" i="2"/>
  <c r="CG6" i="2"/>
  <c r="CF6" i="2"/>
  <c r="BW6" i="2"/>
  <c r="BT6" i="2"/>
  <c r="BS6" i="2"/>
  <c r="BQ6" i="2"/>
  <c r="BP6" i="2"/>
  <c r="BN6" i="2"/>
  <c r="BX6" i="2" s="1"/>
  <c r="BM6" i="2"/>
  <c r="BV6" i="2" s="1"/>
  <c r="BK6" i="2"/>
  <c r="BJ6" i="2"/>
  <c r="BU6" i="2" s="1"/>
  <c r="BC6" i="2"/>
  <c r="BD6" i="2" s="1"/>
  <c r="AZ6" i="2"/>
  <c r="AY6" i="2"/>
  <c r="AU6" i="2"/>
  <c r="BF6" i="2" s="1"/>
  <c r="AR6" i="2"/>
  <c r="AQ6" i="2"/>
  <c r="BE6" i="2" s="1"/>
  <c r="AI6" i="2"/>
  <c r="AJ6" i="2" s="1"/>
  <c r="AF6" i="2"/>
  <c r="AE6" i="2"/>
  <c r="AA6" i="2"/>
  <c r="AL6" i="2" s="1"/>
  <c r="X6" i="2"/>
  <c r="W6" i="2"/>
  <c r="AK6" i="2" s="1"/>
  <c r="T6" i="2"/>
  <c r="S6" i="2"/>
  <c r="N6" i="2"/>
  <c r="M6" i="2"/>
  <c r="H6" i="2"/>
  <c r="G6" i="2"/>
  <c r="CS5" i="2"/>
  <c r="CR5" i="2"/>
  <c r="CM5" i="2"/>
  <c r="CL5" i="2"/>
  <c r="CG5" i="2"/>
  <c r="CF5" i="2"/>
  <c r="BW5" i="2"/>
  <c r="BT5" i="2"/>
  <c r="BS5" i="2"/>
  <c r="BQ5" i="2"/>
  <c r="BP5" i="2"/>
  <c r="BN5" i="2"/>
  <c r="BX5" i="2" s="1"/>
  <c r="BM5" i="2"/>
  <c r="BV5" i="2" s="1"/>
  <c r="BK5" i="2"/>
  <c r="BJ5" i="2"/>
  <c r="BU5" i="2" s="1"/>
  <c r="BF5" i="2"/>
  <c r="BC5" i="2"/>
  <c r="BD5" i="2" s="1"/>
  <c r="AZ5" i="2"/>
  <c r="AY5" i="2"/>
  <c r="AU5" i="2"/>
  <c r="AV5" i="2" s="1"/>
  <c r="AR5" i="2"/>
  <c r="BH5" i="2" s="1"/>
  <c r="AQ5" i="2"/>
  <c r="BE5" i="2" s="1"/>
  <c r="AL5" i="2"/>
  <c r="AI5" i="2"/>
  <c r="AJ5" i="2" s="1"/>
  <c r="AF5" i="2"/>
  <c r="AE5" i="2"/>
  <c r="AA5" i="2"/>
  <c r="AB5" i="2" s="1"/>
  <c r="X5" i="2"/>
  <c r="AN5" i="2" s="1"/>
  <c r="W5" i="2"/>
  <c r="AK5" i="2" s="1"/>
  <c r="T5" i="2"/>
  <c r="S5" i="2"/>
  <c r="N5" i="2"/>
  <c r="M5" i="2"/>
  <c r="H5" i="2"/>
  <c r="G5" i="2"/>
  <c r="BT4" i="2"/>
  <c r="BS4" i="2"/>
  <c r="BQ4" i="2"/>
  <c r="BP4" i="2"/>
  <c r="BN4" i="2"/>
  <c r="BW4" i="2" s="1"/>
  <c r="BM4" i="2"/>
  <c r="BK4" i="2"/>
  <c r="BJ4" i="2"/>
  <c r="BV4" i="2" s="1"/>
  <c r="BD4" i="2"/>
  <c r="BC4" i="2"/>
  <c r="AY4" i="2"/>
  <c r="AZ4" i="2" s="1"/>
  <c r="AV4" i="2"/>
  <c r="AU4" i="2"/>
  <c r="AQ4" i="2"/>
  <c r="BE4" i="2" s="1"/>
  <c r="AJ4" i="2"/>
  <c r="AI4" i="2"/>
  <c r="AE4" i="2"/>
  <c r="AF4" i="2" s="1"/>
  <c r="AB4" i="2"/>
  <c r="AA4" i="2"/>
  <c r="W4" i="2"/>
  <c r="AL4" i="2" s="1"/>
  <c r="T4" i="2"/>
  <c r="S4" i="2"/>
  <c r="N4" i="2"/>
  <c r="M4" i="2"/>
  <c r="H4" i="2"/>
  <c r="G4" i="2"/>
  <c r="BH11" i="2" l="1"/>
  <c r="BG11" i="2"/>
  <c r="AN11" i="2"/>
  <c r="AM11" i="2"/>
  <c r="BX4" i="2"/>
  <c r="AK4" i="2"/>
  <c r="BU4" i="2"/>
  <c r="AM5" i="2"/>
  <c r="AB8" i="2"/>
  <c r="AV8" i="2"/>
  <c r="AB9" i="2"/>
  <c r="AV9" i="2"/>
  <c r="AB10" i="2"/>
  <c r="AV10" i="2"/>
  <c r="X4" i="2"/>
  <c r="AR4" i="2"/>
  <c r="BF4" i="2"/>
  <c r="AK11" i="2"/>
  <c r="BE11" i="2"/>
  <c r="BU11" i="2"/>
  <c r="AB6" i="2"/>
  <c r="AV6" i="2"/>
  <c r="AB7" i="2"/>
  <c r="AV7" i="2"/>
  <c r="BH7" i="2" l="1"/>
  <c r="BG7" i="2"/>
  <c r="BG4" i="2"/>
  <c r="BH4" i="2"/>
  <c r="BG9" i="2"/>
  <c r="BH9" i="2"/>
  <c r="AN7" i="2"/>
  <c r="AM7" i="2"/>
  <c r="AM4" i="2"/>
  <c r="AN4" i="2"/>
  <c r="AM9" i="2"/>
  <c r="AN9" i="2"/>
  <c r="BH6" i="2"/>
  <c r="BG6" i="2"/>
  <c r="BH10" i="2"/>
  <c r="BG10" i="2"/>
  <c r="BG8" i="2"/>
  <c r="BH8" i="2"/>
  <c r="AN6" i="2"/>
  <c r="AM6" i="2"/>
  <c r="AN10" i="2"/>
  <c r="AM10" i="2"/>
  <c r="AN8" i="2"/>
  <c r="AM8" i="2"/>
  <c r="AV66" i="1" l="1"/>
  <c r="AU66" i="1"/>
  <c r="AP66" i="1"/>
  <c r="AO66" i="1"/>
  <c r="AV65" i="1"/>
  <c r="AU65" i="1"/>
  <c r="AP65" i="1"/>
  <c r="AO65" i="1"/>
  <c r="AV64" i="1"/>
  <c r="AU64" i="1"/>
  <c r="AP64" i="1"/>
  <c r="AO64" i="1"/>
  <c r="AV63" i="1"/>
  <c r="AU63" i="1"/>
  <c r="AP63" i="1"/>
  <c r="AO63" i="1"/>
  <c r="AV62" i="1"/>
  <c r="AU62" i="1"/>
  <c r="AP62" i="1"/>
  <c r="AO62" i="1"/>
  <c r="AV61" i="1"/>
  <c r="AU61" i="1"/>
  <c r="AP61" i="1"/>
  <c r="AO61" i="1"/>
  <c r="AV60" i="1"/>
  <c r="AU60" i="1"/>
  <c r="AP60" i="1"/>
  <c r="AO60" i="1"/>
  <c r="AV59" i="1"/>
  <c r="AU59" i="1"/>
  <c r="AP59" i="1"/>
  <c r="AO59" i="1"/>
  <c r="AM38" i="1"/>
  <c r="AL38" i="1"/>
  <c r="AK38" i="1"/>
  <c r="AJ38" i="1"/>
  <c r="AI38" i="1"/>
  <c r="AH38" i="1"/>
  <c r="AG38" i="1"/>
  <c r="AF38" i="1"/>
  <c r="AM37" i="1"/>
  <c r="AL37" i="1"/>
  <c r="AK37" i="1"/>
  <c r="AJ37" i="1"/>
  <c r="AI37" i="1"/>
  <c r="AH37" i="1"/>
  <c r="AG37" i="1"/>
  <c r="AF37" i="1"/>
  <c r="AK36" i="1"/>
  <c r="AJ36" i="1"/>
  <c r="AG36" i="1"/>
  <c r="AF36" i="1"/>
  <c r="AM35" i="1"/>
  <c r="AL35" i="1"/>
  <c r="AK35" i="1"/>
  <c r="AJ35" i="1"/>
  <c r="AI35" i="1"/>
  <c r="AH35" i="1"/>
  <c r="AG35" i="1"/>
  <c r="AF35" i="1"/>
  <c r="AK34" i="1"/>
  <c r="AJ34" i="1"/>
  <c r="AG34" i="1"/>
  <c r="AF34" i="1"/>
  <c r="AM33" i="1"/>
  <c r="AL33" i="1"/>
  <c r="AK33" i="1"/>
  <c r="AJ33" i="1"/>
  <c r="AI33" i="1"/>
  <c r="AH33" i="1"/>
  <c r="AG33" i="1"/>
  <c r="AF33" i="1"/>
  <c r="AM32" i="1"/>
  <c r="AL32" i="1"/>
  <c r="AK32" i="1"/>
  <c r="AJ32" i="1"/>
  <c r="AI32" i="1"/>
  <c r="AH32" i="1"/>
  <c r="AG32" i="1"/>
  <c r="AF32" i="1"/>
  <c r="AM31" i="1"/>
  <c r="AL31" i="1"/>
  <c r="AK31" i="1"/>
  <c r="AJ31" i="1"/>
  <c r="AI31" i="1"/>
  <c r="AH31" i="1"/>
  <c r="AG31" i="1"/>
  <c r="AF31" i="1"/>
  <c r="AD11" i="1"/>
  <c r="AC11" i="1"/>
  <c r="X11" i="1"/>
  <c r="W11" i="1"/>
  <c r="R11" i="1"/>
  <c r="Q11" i="1"/>
  <c r="AD10" i="1"/>
  <c r="AC10" i="1"/>
  <c r="X10" i="1"/>
  <c r="W10" i="1"/>
  <c r="R10" i="1"/>
  <c r="Q10" i="1"/>
  <c r="AD9" i="1"/>
  <c r="AC9" i="1"/>
  <c r="X9" i="1"/>
  <c r="W9" i="1"/>
  <c r="R9" i="1"/>
  <c r="Q9" i="1"/>
  <c r="AD8" i="1"/>
  <c r="AC8" i="1"/>
  <c r="X8" i="1"/>
  <c r="W8" i="1"/>
  <c r="R8" i="1"/>
  <c r="Q8" i="1"/>
  <c r="AD7" i="1"/>
  <c r="AC7" i="1"/>
  <c r="X7" i="1"/>
  <c r="W7" i="1"/>
  <c r="R7" i="1"/>
  <c r="Q7" i="1"/>
  <c r="AD6" i="1"/>
  <c r="AC6" i="1"/>
  <c r="X6" i="1"/>
  <c r="W6" i="1"/>
  <c r="R6" i="1"/>
  <c r="Q6" i="1"/>
  <c r="AD5" i="1"/>
  <c r="AC5" i="1"/>
  <c r="X5" i="1"/>
  <c r="W5" i="1"/>
  <c r="R5" i="1"/>
  <c r="Q5" i="1"/>
  <c r="AD4" i="1"/>
  <c r="AC4" i="1"/>
  <c r="X4" i="1"/>
  <c r="W4" i="1"/>
  <c r="R4" i="1"/>
  <c r="Q4" i="1"/>
  <c r="DP11" i="1"/>
  <c r="DO11" i="1"/>
  <c r="DM11" i="1"/>
  <c r="DL11" i="1"/>
  <c r="DJ11" i="1"/>
  <c r="DI11" i="1"/>
  <c r="DG11" i="1"/>
  <c r="DS11" i="1" s="1"/>
  <c r="DF11" i="1"/>
  <c r="DQ11" i="1" s="1"/>
  <c r="CY11" i="1"/>
  <c r="CZ11" i="1" s="1"/>
  <c r="CU11" i="1"/>
  <c r="CV11" i="1" s="1"/>
  <c r="CQ11" i="1"/>
  <c r="CM11" i="1"/>
  <c r="CE11" i="1"/>
  <c r="CF11" i="1" s="1"/>
  <c r="CA11" i="1"/>
  <c r="CB11" i="1" s="1"/>
  <c r="BW11" i="1"/>
  <c r="BX11" i="1" s="1"/>
  <c r="BT11" i="1"/>
  <c r="BS11" i="1"/>
  <c r="BK11" i="1"/>
  <c r="BL11" i="1" s="1"/>
  <c r="BH11" i="1"/>
  <c r="BG11" i="1"/>
  <c r="BC11" i="1"/>
  <c r="BD11" i="1" s="1"/>
  <c r="AZ11" i="1"/>
  <c r="AY11" i="1"/>
  <c r="BN11" i="1" s="1"/>
  <c r="AV11" i="1"/>
  <c r="AU11" i="1"/>
  <c r="AP11" i="1"/>
  <c r="AO11" i="1"/>
  <c r="AJ11" i="1"/>
  <c r="AI11" i="1"/>
  <c r="DP10" i="1"/>
  <c r="DO10" i="1"/>
  <c r="DM10" i="1"/>
  <c r="DL10" i="1"/>
  <c r="DJ10" i="1"/>
  <c r="DI10" i="1"/>
  <c r="DG10" i="1"/>
  <c r="DT10" i="1" s="1"/>
  <c r="DF10" i="1"/>
  <c r="CY10" i="1"/>
  <c r="CZ10" i="1" s="1"/>
  <c r="CV10" i="1"/>
  <c r="CU10" i="1"/>
  <c r="CQ10" i="1"/>
  <c r="CR10" i="1" s="1"/>
  <c r="CN10" i="1"/>
  <c r="DD10" i="1" s="1"/>
  <c r="CM10" i="1"/>
  <c r="DB10" i="1" s="1"/>
  <c r="CE10" i="1"/>
  <c r="CF10" i="1" s="1"/>
  <c r="CB10" i="1"/>
  <c r="CA10" i="1"/>
  <c r="BW10" i="1"/>
  <c r="BX10" i="1" s="1"/>
  <c r="BS10" i="1"/>
  <c r="CG10" i="1" s="1"/>
  <c r="BK10" i="1"/>
  <c r="BL10" i="1" s="1"/>
  <c r="BG10" i="1"/>
  <c r="BH10" i="1" s="1"/>
  <c r="BC10" i="1"/>
  <c r="BD10" i="1" s="1"/>
  <c r="AY10" i="1"/>
  <c r="AV10" i="1"/>
  <c r="AU10" i="1"/>
  <c r="AP10" i="1"/>
  <c r="AO10" i="1"/>
  <c r="AJ10" i="1"/>
  <c r="AI10" i="1"/>
  <c r="DP9" i="1"/>
  <c r="DO9" i="1"/>
  <c r="DM9" i="1"/>
  <c r="DL9" i="1"/>
  <c r="DJ9" i="1"/>
  <c r="DI9" i="1"/>
  <c r="DG9" i="1"/>
  <c r="DT9" i="1" s="1"/>
  <c r="DF9" i="1"/>
  <c r="CY9" i="1"/>
  <c r="CZ9" i="1" s="1"/>
  <c r="CV9" i="1"/>
  <c r="CU9" i="1"/>
  <c r="CQ9" i="1"/>
  <c r="CR9" i="1" s="1"/>
  <c r="CN9" i="1"/>
  <c r="DD9" i="1" s="1"/>
  <c r="CM9" i="1"/>
  <c r="DB9" i="1" s="1"/>
  <c r="CE9" i="1"/>
  <c r="CF9" i="1" s="1"/>
  <c r="CB9" i="1"/>
  <c r="CA9" i="1"/>
  <c r="BW9" i="1"/>
  <c r="BX9" i="1" s="1"/>
  <c r="BS9" i="1"/>
  <c r="CG9" i="1" s="1"/>
  <c r="BK9" i="1"/>
  <c r="BL9" i="1" s="1"/>
  <c r="BG9" i="1"/>
  <c r="BH9" i="1" s="1"/>
  <c r="BC9" i="1"/>
  <c r="BD9" i="1" s="1"/>
  <c r="AY9" i="1"/>
  <c r="AV9" i="1"/>
  <c r="AP9" i="1"/>
  <c r="AJ9" i="1"/>
  <c r="AI9" i="1"/>
  <c r="DP8" i="1"/>
  <c r="DO8" i="1"/>
  <c r="DM8" i="1"/>
  <c r="DL8" i="1"/>
  <c r="DJ8" i="1"/>
  <c r="DT8" i="1" s="1"/>
  <c r="DI8" i="1"/>
  <c r="DG8" i="1"/>
  <c r="DF8" i="1"/>
  <c r="CZ8" i="1"/>
  <c r="CY8" i="1"/>
  <c r="CU8" i="1"/>
  <c r="CV8" i="1" s="1"/>
  <c r="CQ8" i="1"/>
  <c r="CR8" i="1" s="1"/>
  <c r="CM8" i="1"/>
  <c r="CE8" i="1"/>
  <c r="CF8" i="1" s="1"/>
  <c r="CA8" i="1"/>
  <c r="CB8" i="1" s="1"/>
  <c r="BX8" i="1"/>
  <c r="BW8" i="1"/>
  <c r="BS8" i="1"/>
  <c r="BL8" i="1"/>
  <c r="BK8" i="1"/>
  <c r="BG8" i="1"/>
  <c r="BH8" i="1" s="1"/>
  <c r="BC8" i="1"/>
  <c r="BD8" i="1" s="1"/>
  <c r="AY8" i="1"/>
  <c r="AV8" i="1"/>
  <c r="AU8" i="1"/>
  <c r="AP8" i="1"/>
  <c r="AO8" i="1"/>
  <c r="AJ8" i="1"/>
  <c r="AI8" i="1"/>
  <c r="DP7" i="1"/>
  <c r="DO7" i="1"/>
  <c r="DM7" i="1"/>
  <c r="DL7" i="1"/>
  <c r="DJ7" i="1"/>
  <c r="DT7" i="1" s="1"/>
  <c r="DI7" i="1"/>
  <c r="DG7" i="1"/>
  <c r="DF7" i="1"/>
  <c r="CZ7" i="1"/>
  <c r="CY7" i="1"/>
  <c r="CU7" i="1"/>
  <c r="CV7" i="1" s="1"/>
  <c r="CQ7" i="1"/>
  <c r="CR7" i="1" s="1"/>
  <c r="CM7" i="1"/>
  <c r="CE7" i="1"/>
  <c r="CF7" i="1" s="1"/>
  <c r="CA7" i="1"/>
  <c r="CB7" i="1" s="1"/>
  <c r="BX7" i="1"/>
  <c r="BW7" i="1"/>
  <c r="BS7" i="1"/>
  <c r="BL7" i="1"/>
  <c r="BK7" i="1"/>
  <c r="BG7" i="1"/>
  <c r="BH7" i="1" s="1"/>
  <c r="BC7" i="1"/>
  <c r="BD7" i="1" s="1"/>
  <c r="AY7" i="1"/>
  <c r="AV7" i="1"/>
  <c r="AU7" i="1"/>
  <c r="AP7" i="1"/>
  <c r="AJ7" i="1"/>
  <c r="AI7" i="1"/>
  <c r="DP6" i="1"/>
  <c r="DO6" i="1"/>
  <c r="DM6" i="1"/>
  <c r="DL6" i="1"/>
  <c r="DJ6" i="1"/>
  <c r="DT6" i="1" s="1"/>
  <c r="DI6" i="1"/>
  <c r="DG6" i="1"/>
  <c r="DF6" i="1"/>
  <c r="CY6" i="1"/>
  <c r="CZ6" i="1" s="1"/>
  <c r="CU6" i="1"/>
  <c r="CV6" i="1" s="1"/>
  <c r="CQ6" i="1"/>
  <c r="CR6" i="1" s="1"/>
  <c r="CM6" i="1"/>
  <c r="CE6" i="1"/>
  <c r="CF6" i="1" s="1"/>
  <c r="CA6" i="1"/>
  <c r="CB6" i="1" s="1"/>
  <c r="BW6" i="1"/>
  <c r="BX6" i="1" s="1"/>
  <c r="BT6" i="1"/>
  <c r="BS6" i="1"/>
  <c r="BK6" i="1"/>
  <c r="BL6" i="1" s="1"/>
  <c r="BH6" i="1"/>
  <c r="BG6" i="1"/>
  <c r="BC6" i="1"/>
  <c r="BD6" i="1" s="1"/>
  <c r="AZ6" i="1"/>
  <c r="BP6" i="1" s="1"/>
  <c r="AY6" i="1"/>
  <c r="BN6" i="1" s="1"/>
  <c r="AV6" i="1"/>
  <c r="AU6" i="1"/>
  <c r="AP6" i="1"/>
  <c r="AO6" i="1"/>
  <c r="AJ6" i="1"/>
  <c r="AI6" i="1"/>
  <c r="DP5" i="1"/>
  <c r="DO5" i="1"/>
  <c r="DM5" i="1"/>
  <c r="DL5" i="1"/>
  <c r="DJ5" i="1"/>
  <c r="DI5" i="1"/>
  <c r="DG5" i="1"/>
  <c r="DF5" i="1"/>
  <c r="DQ5" i="1" s="1"/>
  <c r="CY5" i="1"/>
  <c r="CZ5" i="1" s="1"/>
  <c r="CU5" i="1"/>
  <c r="CV5" i="1" s="1"/>
  <c r="CQ5" i="1"/>
  <c r="CR5" i="1" s="1"/>
  <c r="CM5" i="1"/>
  <c r="CE5" i="1"/>
  <c r="CF5" i="1" s="1"/>
  <c r="CA5" i="1"/>
  <c r="CB5" i="1" s="1"/>
  <c r="BW5" i="1"/>
  <c r="BX5" i="1" s="1"/>
  <c r="BT5" i="1"/>
  <c r="BS5" i="1"/>
  <c r="BK5" i="1"/>
  <c r="BL5" i="1" s="1"/>
  <c r="BH5" i="1"/>
  <c r="BG5" i="1"/>
  <c r="BC5" i="1"/>
  <c r="BD5" i="1" s="1"/>
  <c r="AZ5" i="1"/>
  <c r="AY5" i="1"/>
  <c r="BN5" i="1" s="1"/>
  <c r="AV5" i="1"/>
  <c r="AU5" i="1"/>
  <c r="AP5" i="1"/>
  <c r="AO5" i="1"/>
  <c r="AJ5" i="1"/>
  <c r="AI5" i="1"/>
  <c r="DP4" i="1"/>
  <c r="DO4" i="1"/>
  <c r="DM4" i="1"/>
  <c r="DL4" i="1"/>
  <c r="DJ4" i="1"/>
  <c r="DI4" i="1"/>
  <c r="DG4" i="1"/>
  <c r="DF4" i="1"/>
  <c r="DQ4" i="1" s="1"/>
  <c r="CY4" i="1"/>
  <c r="CZ4" i="1" s="1"/>
  <c r="CU4" i="1"/>
  <c r="CV4" i="1" s="1"/>
  <c r="CQ4" i="1"/>
  <c r="CR4" i="1" s="1"/>
  <c r="CM4" i="1"/>
  <c r="CE4" i="1"/>
  <c r="CF4" i="1" s="1"/>
  <c r="CA4" i="1"/>
  <c r="CB4" i="1" s="1"/>
  <c r="BW4" i="1"/>
  <c r="BX4" i="1" s="1"/>
  <c r="BT4" i="1"/>
  <c r="BS4" i="1"/>
  <c r="BK4" i="1"/>
  <c r="BL4" i="1" s="1"/>
  <c r="BH4" i="1"/>
  <c r="BG4" i="1"/>
  <c r="BC4" i="1"/>
  <c r="BD4" i="1" s="1"/>
  <c r="AZ4" i="1"/>
  <c r="BP4" i="1" s="1"/>
  <c r="AY4" i="1"/>
  <c r="BN4" i="1" s="1"/>
  <c r="AV4" i="1"/>
  <c r="AU4" i="1"/>
  <c r="AP4" i="1"/>
  <c r="AO4" i="1"/>
  <c r="AJ4" i="1"/>
  <c r="AI4" i="1"/>
  <c r="CH6" i="1" l="1"/>
  <c r="CH11" i="1"/>
  <c r="DT4" i="1"/>
  <c r="DA5" i="1"/>
  <c r="DT5" i="1"/>
  <c r="DB6" i="1"/>
  <c r="DR6" i="1"/>
  <c r="DS6" i="1"/>
  <c r="CH7" i="1"/>
  <c r="DR7" i="1"/>
  <c r="CH8" i="1"/>
  <c r="DR8" i="1"/>
  <c r="BM9" i="1"/>
  <c r="BT9" i="1"/>
  <c r="BM10" i="1"/>
  <c r="BT10" i="1"/>
  <c r="CJ10" i="1" s="1"/>
  <c r="DA11" i="1"/>
  <c r="DR11" i="1"/>
  <c r="DR4" i="1"/>
  <c r="CH5" i="1"/>
  <c r="DR5" i="1"/>
  <c r="DA4" i="1"/>
  <c r="CG4" i="1"/>
  <c r="CN4" i="1"/>
  <c r="DD4" i="1" s="1"/>
  <c r="CG5" i="1"/>
  <c r="CN5" i="1"/>
  <c r="DD5" i="1" s="1"/>
  <c r="CG6" i="1"/>
  <c r="DS7" i="1"/>
  <c r="DS8" i="1"/>
  <c r="AZ9" i="1"/>
  <c r="BP9" i="1" s="1"/>
  <c r="CH9" i="1"/>
  <c r="DQ9" i="1"/>
  <c r="DR9" i="1"/>
  <c r="AZ10" i="1"/>
  <c r="CH10" i="1"/>
  <c r="DQ10" i="1"/>
  <c r="DR10" i="1"/>
  <c r="CG11" i="1"/>
  <c r="CN11" i="1"/>
  <c r="DT11" i="1"/>
  <c r="CH4" i="1"/>
  <c r="BM4" i="1"/>
  <c r="DB4" i="1"/>
  <c r="BM5" i="1"/>
  <c r="CJ5" i="1"/>
  <c r="DB5" i="1"/>
  <c r="BM6" i="1"/>
  <c r="BN7" i="1"/>
  <c r="DB7" i="1"/>
  <c r="BN8" i="1"/>
  <c r="DB8" i="1"/>
  <c r="BN9" i="1"/>
  <c r="DA9" i="1"/>
  <c r="BN10" i="1"/>
  <c r="DA10" i="1"/>
  <c r="BM11" i="1"/>
  <c r="DB11" i="1"/>
  <c r="BP11" i="1"/>
  <c r="BP5" i="1"/>
  <c r="BP10" i="1"/>
  <c r="CJ4" i="1"/>
  <c r="CI12" i="1"/>
  <c r="CJ9" i="1"/>
  <c r="CI13" i="1"/>
  <c r="BO4" i="1"/>
  <c r="CI4" i="1"/>
  <c r="DC4" i="1"/>
  <c r="DS4" i="1"/>
  <c r="BO5" i="1"/>
  <c r="CI5" i="1"/>
  <c r="DC5" i="1"/>
  <c r="DS5" i="1"/>
  <c r="BO6" i="1"/>
  <c r="CJ6" i="1"/>
  <c r="BM7" i="1"/>
  <c r="CG7" i="1"/>
  <c r="DA7" i="1"/>
  <c r="DQ7" i="1"/>
  <c r="BM8" i="1"/>
  <c r="CG8" i="1"/>
  <c r="DA8" i="1"/>
  <c r="DQ8" i="1"/>
  <c r="BO9" i="1"/>
  <c r="CI9" i="1"/>
  <c r="DC9" i="1"/>
  <c r="DS9" i="1"/>
  <c r="BO10" i="1"/>
  <c r="DC10" i="1"/>
  <c r="DS10" i="1"/>
  <c r="BO11" i="1"/>
  <c r="CJ11" i="1"/>
  <c r="CR11" i="1"/>
  <c r="DA6" i="1"/>
  <c r="DQ6" i="1"/>
  <c r="AZ7" i="1"/>
  <c r="BT7" i="1"/>
  <c r="CN7" i="1"/>
  <c r="AZ8" i="1"/>
  <c r="BT8" i="1"/>
  <c r="CN8" i="1"/>
  <c r="CN6" i="1"/>
  <c r="CI10" i="1" l="1"/>
  <c r="BO7" i="1"/>
  <c r="BP7" i="1"/>
  <c r="DD6" i="1"/>
  <c r="DC6" i="1"/>
  <c r="DC7" i="1"/>
  <c r="DD7" i="1"/>
  <c r="CI8" i="1"/>
  <c r="CJ8" i="1"/>
  <c r="BO8" i="1"/>
  <c r="BP8" i="1"/>
  <c r="DC8" i="1"/>
  <c r="DD8" i="1"/>
  <c r="CI7" i="1"/>
  <c r="CJ7" i="1"/>
  <c r="DD11" i="1"/>
  <c r="DC11" i="1"/>
</calcChain>
</file>

<file path=xl/sharedStrings.xml><?xml version="1.0" encoding="utf-8"?>
<sst xmlns="http://schemas.openxmlformats.org/spreadsheetml/2006/main" count="287" uniqueCount="60">
  <si>
    <t>Sampled into dry biomass falcon tube, so old dry mass mixed with new sample - wrong OD</t>
  </si>
  <si>
    <t>Dry mass</t>
  </si>
  <si>
    <t xml:space="preserve">Only inoculated on day 2 </t>
  </si>
  <si>
    <t>pH</t>
  </si>
  <si>
    <t>OD</t>
  </si>
  <si>
    <t>Algae Control 1</t>
  </si>
  <si>
    <t xml:space="preserve">Algae Control 2 </t>
  </si>
  <si>
    <t>Algae Control 3</t>
  </si>
  <si>
    <t>Algae Control 4</t>
  </si>
  <si>
    <t>Algae 1</t>
  </si>
  <si>
    <t>Algae 2</t>
  </si>
  <si>
    <t>Algae 3</t>
  </si>
  <si>
    <t>Algae 4</t>
  </si>
  <si>
    <t>Yeast 1</t>
  </si>
  <si>
    <t>Yeast 2</t>
  </si>
  <si>
    <t>Yeast 3</t>
  </si>
  <si>
    <t>Yeast 4</t>
  </si>
  <si>
    <t>mL CO2</t>
  </si>
  <si>
    <t>Time (days)</t>
  </si>
  <si>
    <t>Algae Control 2</t>
  </si>
  <si>
    <t>Date</t>
  </si>
  <si>
    <t>Average</t>
  </si>
  <si>
    <t>Std Dev</t>
  </si>
  <si>
    <t xml:space="preserve">Yeast 4 </t>
  </si>
  <si>
    <t>Eppi Weight Before (g)</t>
  </si>
  <si>
    <t>After (dry) (g)</t>
  </si>
  <si>
    <t xml:space="preserve">Accumulated dry weight gain in mg </t>
  </si>
  <si>
    <t>mg/mL</t>
  </si>
  <si>
    <t>Eppi Weight Before</t>
  </si>
  <si>
    <t>After (dry)</t>
  </si>
  <si>
    <t>Accumulated dry weight gain</t>
  </si>
  <si>
    <t>Average (dry)</t>
  </si>
  <si>
    <t>Std Dev (dry)</t>
  </si>
  <si>
    <t>Average (dry) mg/mL</t>
  </si>
  <si>
    <t>Std Dev (dry) mg/mL</t>
  </si>
  <si>
    <t>Weight of Fermentation (Yb1) (g/500mL)</t>
  </si>
  <si>
    <t>Cumulative weight loss (g/500mL)</t>
  </si>
  <si>
    <t>Cumulative weight loss (g/L)</t>
  </si>
  <si>
    <t>Weight of Fermentation (Yb2) (g/500mL)</t>
  </si>
  <si>
    <t>Cumulative weight loss</t>
  </si>
  <si>
    <t>g/L</t>
  </si>
  <si>
    <t>Weight of Fermentation (Yb3) (g/500mL)</t>
  </si>
  <si>
    <t>Weight of Fermentation (Yb4) (g/500mL)</t>
  </si>
  <si>
    <t>Std dev</t>
  </si>
  <si>
    <r>
      <t>S1 Temperature (</t>
    </r>
    <r>
      <rPr>
        <sz val="11"/>
        <color theme="1"/>
        <rFont val="Calibri"/>
        <family val="2"/>
      </rPr>
      <t>°C)</t>
    </r>
  </si>
  <si>
    <r>
      <t>S2 Temperature (</t>
    </r>
    <r>
      <rPr>
        <sz val="11"/>
        <color theme="1"/>
        <rFont val="Calibri"/>
        <family val="2"/>
      </rPr>
      <t>°C)</t>
    </r>
  </si>
  <si>
    <t>pH measured after</t>
  </si>
  <si>
    <t xml:space="preserve">OD Box 1 </t>
  </si>
  <si>
    <t>OD Box 2</t>
  </si>
  <si>
    <t xml:space="preserve">Day </t>
  </si>
  <si>
    <t>AC Average</t>
  </si>
  <si>
    <t>AC Std dev</t>
  </si>
  <si>
    <t>A Average</t>
  </si>
  <si>
    <t>A Std dev</t>
  </si>
  <si>
    <t>Wet mass (mg)</t>
  </si>
  <si>
    <t>Only inoculated on day 4</t>
  </si>
  <si>
    <t xml:space="preserve">Average </t>
  </si>
  <si>
    <t xml:space="preserve">Std Dev </t>
  </si>
  <si>
    <t>Average mg/mL</t>
  </si>
  <si>
    <t>Std Dev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</si>
</sst>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2F4B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/>
    <xf numFmtId="0" fontId="0" fillId="3" borderId="4" xfId="0" applyFill="1" applyBorder="1"/>
    <xf numFmtId="0" fontId="0" fillId="3" borderId="5" xfId="0" applyFill="1" applyBorder="1"/>
    <xf numFmtId="0" fontId="0" fillId="4" borderId="5" xfId="0" applyFill="1" applyBorder="1"/>
    <xf numFmtId="0" fontId="0" fillId="4" borderId="6" xfId="0" applyFill="1" applyBorder="1"/>
    <xf numFmtId="0" fontId="0" fillId="5" borderId="0" xfId="0" applyFill="1"/>
    <xf numFmtId="0" fontId="0" fillId="4" borderId="7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4" borderId="10" xfId="0" applyFill="1" applyBorder="1"/>
    <xf numFmtId="0" fontId="0" fillId="5" borderId="6" xfId="0" applyFill="1" applyBorder="1"/>
    <xf numFmtId="0" fontId="0" fillId="7" borderId="6" xfId="0" applyFill="1" applyBorder="1"/>
    <xf numFmtId="0" fontId="0" fillId="0" borderId="6" xfId="0" applyBorder="1"/>
    <xf numFmtId="0" fontId="0" fillId="8" borderId="6" xfId="0" applyFill="1" applyBorder="1"/>
    <xf numFmtId="0" fontId="0" fillId="9" borderId="6" xfId="0" applyFill="1" applyBorder="1"/>
    <xf numFmtId="0" fontId="0" fillId="3" borderId="6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6" xfId="0" applyFill="1" applyBorder="1"/>
    <xf numFmtId="0" fontId="0" fillId="3" borderId="11" xfId="0" applyFill="1" applyBorder="1"/>
    <xf numFmtId="0" fontId="0" fillId="3" borderId="12" xfId="0" applyFill="1" applyBorder="1" applyAlignment="1">
      <alignment horizontal="center"/>
    </xf>
    <xf numFmtId="0" fontId="0" fillId="4" borderId="11" xfId="0" applyFill="1" applyBorder="1"/>
    <xf numFmtId="0" fontId="0" fillId="5" borderId="11" xfId="0" applyFill="1" applyBorder="1"/>
    <xf numFmtId="0" fontId="0" fillId="6" borderId="13" xfId="0" applyFill="1" applyBorder="1"/>
    <xf numFmtId="0" fontId="0" fillId="6" borderId="10" xfId="0" applyFill="1" applyBorder="1"/>
    <xf numFmtId="0" fontId="0" fillId="10" borderId="10" xfId="0" applyFill="1" applyBorder="1"/>
    <xf numFmtId="0" fontId="0" fillId="6" borderId="11" xfId="0" applyFill="1" applyBorder="1"/>
    <xf numFmtId="0" fontId="0" fillId="10" borderId="14" xfId="0" applyFill="1" applyBorder="1"/>
    <xf numFmtId="0" fontId="0" fillId="5" borderId="10" xfId="0" applyFill="1" applyBorder="1"/>
    <xf numFmtId="0" fontId="0" fillId="3" borderId="10" xfId="0" applyFill="1" applyBorder="1"/>
    <xf numFmtId="0" fontId="0" fillId="11" borderId="6" xfId="0" applyFill="1" applyBorder="1"/>
    <xf numFmtId="0" fontId="0" fillId="11" borderId="10" xfId="0" applyFill="1" applyBorder="1"/>
    <xf numFmtId="0" fontId="0" fillId="3" borderId="12" xfId="0" applyFill="1" applyBorder="1"/>
    <xf numFmtId="0" fontId="0" fillId="11" borderId="12" xfId="0" applyFill="1" applyBorder="1"/>
    <xf numFmtId="0" fontId="0" fillId="11" borderId="11" xfId="0" applyFill="1" applyBorder="1"/>
    <xf numFmtId="0" fontId="0" fillId="5" borderId="12" xfId="0" applyFill="1" applyBorder="1"/>
    <xf numFmtId="0" fontId="0" fillId="4" borderId="12" xfId="0" applyFill="1" applyBorder="1"/>
    <xf numFmtId="0" fontId="0" fillId="6" borderId="6" xfId="0" applyFill="1" applyBorder="1"/>
    <xf numFmtId="0" fontId="0" fillId="10" borderId="6" xfId="0" applyFill="1" applyBorder="1"/>
    <xf numFmtId="0" fontId="0" fillId="6" borderId="12" xfId="0" applyFill="1" applyBorder="1"/>
    <xf numFmtId="0" fontId="0" fillId="10" borderId="15" xfId="0" applyFill="1" applyBorder="1"/>
    <xf numFmtId="16" fontId="0" fillId="0" borderId="6" xfId="0" applyNumberFormat="1" applyBorder="1"/>
    <xf numFmtId="2" fontId="0" fillId="8" borderId="6" xfId="0" applyNumberFormat="1" applyFill="1" applyBorder="1"/>
    <xf numFmtId="2" fontId="0" fillId="5" borderId="6" xfId="0" applyNumberFormat="1" applyFill="1" applyBorder="1"/>
    <xf numFmtId="2" fontId="0" fillId="0" borderId="6" xfId="0" applyNumberFormat="1" applyBorder="1"/>
    <xf numFmtId="0" fontId="0" fillId="9" borderId="16" xfId="0" applyFill="1" applyBorder="1"/>
    <xf numFmtId="0" fontId="0" fillId="12" borderId="6" xfId="0" applyFill="1" applyBorder="1"/>
    <xf numFmtId="0" fontId="0" fillId="2" borderId="6" xfId="0" applyFill="1" applyBorder="1"/>
    <xf numFmtId="2" fontId="0" fillId="9" borderId="17" xfId="0" applyNumberFormat="1" applyFill="1" applyBorder="1"/>
    <xf numFmtId="0" fontId="0" fillId="2" borderId="18" xfId="0" applyFill="1" applyBorder="1"/>
    <xf numFmtId="0" fontId="0" fillId="3" borderId="20" xfId="0" applyFill="1" applyBorder="1"/>
    <xf numFmtId="0" fontId="0" fillId="11" borderId="20" xfId="0" applyFill="1" applyBorder="1"/>
    <xf numFmtId="0" fontId="0" fillId="6" borderId="21" xfId="0" applyFill="1" applyBorder="1"/>
    <xf numFmtId="0" fontId="0" fillId="6" borderId="17" xfId="0" applyFill="1" applyBorder="1"/>
    <xf numFmtId="0" fontId="0" fillId="10" borderId="17" xfId="0" applyFill="1" applyBorder="1"/>
    <xf numFmtId="0" fontId="0" fillId="6" borderId="22" xfId="0" applyFill="1" applyBorder="1"/>
    <xf numFmtId="0" fontId="0" fillId="10" borderId="23" xfId="0" applyFill="1" applyBorder="1"/>
    <xf numFmtId="0" fontId="1" fillId="0" borderId="18" xfId="0" applyFont="1" applyBorder="1"/>
    <xf numFmtId="0" fontId="0" fillId="0" borderId="18" xfId="0" applyBorder="1"/>
    <xf numFmtId="0" fontId="0" fillId="8" borderId="18" xfId="0" applyFill="1" applyBorder="1"/>
    <xf numFmtId="0" fontId="0" fillId="5" borderId="18" xfId="0" applyFill="1" applyBorder="1"/>
    <xf numFmtId="0" fontId="0" fillId="13" borderId="24" xfId="0" applyFill="1" applyBorder="1"/>
    <xf numFmtId="0" fontId="0" fillId="0" borderId="24" xfId="0" applyBorder="1"/>
    <xf numFmtId="0" fontId="0" fillId="14" borderId="6" xfId="0" applyFill="1" applyBorder="1"/>
    <xf numFmtId="0" fontId="1" fillId="15" borderId="0" xfId="0" applyFont="1" applyFill="1"/>
    <xf numFmtId="0" fontId="0" fillId="15" borderId="0" xfId="0" applyFill="1"/>
    <xf numFmtId="0" fontId="0" fillId="15" borderId="6" xfId="0" applyFill="1" applyBorder="1"/>
    <xf numFmtId="0" fontId="0" fillId="15" borderId="12" xfId="0" applyFill="1" applyBorder="1"/>
    <xf numFmtId="0" fontId="0" fillId="16" borderId="6" xfId="0" applyFill="1" applyBorder="1"/>
    <xf numFmtId="2" fontId="0" fillId="0" borderId="0" xfId="0" applyNumberFormat="1"/>
    <xf numFmtId="2" fontId="0" fillId="15" borderId="6" xfId="0" applyNumberFormat="1" applyFill="1" applyBorder="1"/>
    <xf numFmtId="2" fontId="0" fillId="15" borderId="12" xfId="0" applyNumberFormat="1" applyFill="1" applyBorder="1"/>
    <xf numFmtId="2" fontId="0" fillId="16" borderId="25" xfId="0" applyNumberFormat="1" applyFill="1" applyBorder="1"/>
    <xf numFmtId="0" fontId="0" fillId="9" borderId="12" xfId="0" applyFill="1" applyBorder="1"/>
    <xf numFmtId="0" fontId="0" fillId="9" borderId="10" xfId="0" applyFill="1" applyBorder="1"/>
    <xf numFmtId="0" fontId="0" fillId="9" borderId="18" xfId="0" applyFill="1" applyBorder="1"/>
    <xf numFmtId="0" fontId="0" fillId="0" borderId="25" xfId="0" applyBorder="1"/>
    <xf numFmtId="0" fontId="0" fillId="15" borderId="19" xfId="0" applyFill="1" applyBorder="1"/>
    <xf numFmtId="0" fontId="0" fillId="15" borderId="26" xfId="0" applyFill="1" applyBorder="1"/>
    <xf numFmtId="0" fontId="0" fillId="7" borderId="12" xfId="0" applyFill="1" applyBorder="1"/>
    <xf numFmtId="0" fontId="0" fillId="0" borderId="0" xfId="0" applyFill="1" applyBorder="1"/>
    <xf numFmtId="0" fontId="0" fillId="0" borderId="27" xfId="0" applyFill="1" applyBorder="1"/>
    <xf numFmtId="0" fontId="0" fillId="3" borderId="6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Box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curve'!$DU$4:$DU$11</c:f>
              <c:numCache>
                <c:formatCode>General</c:formatCode>
                <c:ptCount val="8"/>
                <c:pt idx="0">
                  <c:v>38</c:v>
                </c:pt>
                <c:pt idx="1">
                  <c:v>37.5</c:v>
                </c:pt>
                <c:pt idx="2">
                  <c:v>37</c:v>
                </c:pt>
                <c:pt idx="3">
                  <c:v>34.5</c:v>
                </c:pt>
                <c:pt idx="4">
                  <c:v>28.5</c:v>
                </c:pt>
                <c:pt idx="5">
                  <c:v>28.5</c:v>
                </c:pt>
                <c:pt idx="6">
                  <c:v>31</c:v>
                </c:pt>
                <c:pt idx="7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1B-415D-A532-B6A937C70BC5}"/>
            </c:ext>
          </c:extLst>
        </c:ser>
        <c:ser>
          <c:idx val="1"/>
          <c:order val="1"/>
          <c:tx>
            <c:v>Box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curve'!$DV$4:$DV$11</c:f>
              <c:numCache>
                <c:formatCode>General</c:formatCode>
                <c:ptCount val="8"/>
                <c:pt idx="0">
                  <c:v>39</c:v>
                </c:pt>
                <c:pt idx="1">
                  <c:v>38</c:v>
                </c:pt>
                <c:pt idx="2">
                  <c:v>38</c:v>
                </c:pt>
                <c:pt idx="3">
                  <c:v>35</c:v>
                </c:pt>
                <c:pt idx="4">
                  <c:v>30</c:v>
                </c:pt>
                <c:pt idx="5">
                  <c:v>29.5</c:v>
                </c:pt>
                <c:pt idx="6">
                  <c:v>29.5</c:v>
                </c:pt>
                <c:pt idx="7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1B-415D-A532-B6A937C70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4016"/>
        <c:axId val="607013688"/>
      </c:lineChart>
      <c:catAx>
        <c:axId val="607014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13688"/>
        <c:crosses val="autoZero"/>
        <c:auto val="1"/>
        <c:lblAlgn val="ctr"/>
        <c:lblOffset val="100"/>
        <c:noMultiLvlLbl val="0"/>
      </c:catAx>
      <c:valAx>
        <c:axId val="60701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 (</a:t>
                </a:r>
                <a:r>
                  <a:rPr lang="en-ZA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1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curve'!$AJ$4:$AJ$11</c:f>
                <c:numCache>
                  <c:formatCode>General</c:formatCode>
                  <c:ptCount val="8"/>
                  <c:pt idx="0">
                    <c:v>1.6248076809272004E-2</c:v>
                  </c:pt>
                  <c:pt idx="1">
                    <c:v>4.0000000000000036E-3</c:v>
                  </c:pt>
                  <c:pt idx="2">
                    <c:v>4.6722585544894765E-2</c:v>
                  </c:pt>
                  <c:pt idx="3">
                    <c:v>8.0208062770106406E-2</c:v>
                  </c:pt>
                  <c:pt idx="4">
                    <c:v>3.2792275513195683E-2</c:v>
                  </c:pt>
                  <c:pt idx="5">
                    <c:v>0.14950919704151955</c:v>
                  </c:pt>
                  <c:pt idx="6">
                    <c:v>8.9810912477270716E-2</c:v>
                  </c:pt>
                  <c:pt idx="7">
                    <c:v>4.2186095655638335E-2</c:v>
                  </c:pt>
                </c:numCache>
              </c:numRef>
            </c:plus>
            <c:minus>
              <c:numRef>
                <c:f>'Dry mass standard curve'!$AJ$4:$AJ$11</c:f>
                <c:numCache>
                  <c:formatCode>General</c:formatCode>
                  <c:ptCount val="8"/>
                  <c:pt idx="0">
                    <c:v>1.6248076809272004E-2</c:v>
                  </c:pt>
                  <c:pt idx="1">
                    <c:v>4.0000000000000036E-3</c:v>
                  </c:pt>
                  <c:pt idx="2">
                    <c:v>4.6722585544894765E-2</c:v>
                  </c:pt>
                  <c:pt idx="3">
                    <c:v>8.0208062770106406E-2</c:v>
                  </c:pt>
                  <c:pt idx="4">
                    <c:v>3.2792275513195683E-2</c:v>
                  </c:pt>
                  <c:pt idx="5">
                    <c:v>0.14950919704151955</c:v>
                  </c:pt>
                  <c:pt idx="6">
                    <c:v>8.9810912477270716E-2</c:v>
                  </c:pt>
                  <c:pt idx="7">
                    <c:v>4.2186095655638335E-2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curve'!$AI$4:$AI$11</c:f>
              <c:numCache>
                <c:formatCode>General</c:formatCode>
                <c:ptCount val="8"/>
                <c:pt idx="0">
                  <c:v>0.10099999999999999</c:v>
                </c:pt>
                <c:pt idx="1">
                  <c:v>0.248</c:v>
                </c:pt>
                <c:pt idx="2">
                  <c:v>0.27349999999999997</c:v>
                </c:pt>
                <c:pt idx="3">
                  <c:v>0.39600000000000002</c:v>
                </c:pt>
                <c:pt idx="4">
                  <c:v>0.28600000000000003</c:v>
                </c:pt>
                <c:pt idx="5">
                  <c:v>0.41350000000000003</c:v>
                </c:pt>
                <c:pt idx="6">
                  <c:v>0.372</c:v>
                </c:pt>
                <c:pt idx="7">
                  <c:v>0.50049999999999994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0CF-450F-8DF4-60E4C371A64B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curve'!$AP$4:$AP$11</c:f>
                <c:numCache>
                  <c:formatCode>General</c:formatCode>
                  <c:ptCount val="8"/>
                  <c:pt idx="0">
                    <c:v>5.4160256030906413E-3</c:v>
                  </c:pt>
                  <c:pt idx="1">
                    <c:v>0.19949018355130491</c:v>
                  </c:pt>
                  <c:pt idx="2">
                    <c:v>0.38343839140075708</c:v>
                  </c:pt>
                  <c:pt idx="3">
                    <c:v>0</c:v>
                  </c:pt>
                  <c:pt idx="4">
                    <c:v>0.13598406769422164</c:v>
                  </c:pt>
                  <c:pt idx="5">
                    <c:v>0</c:v>
                  </c:pt>
                  <c:pt idx="6">
                    <c:v>0.23338094752285735</c:v>
                  </c:pt>
                  <c:pt idx="7">
                    <c:v>0.19706175005143259</c:v>
                  </c:pt>
                </c:numCache>
              </c:numRef>
            </c:plus>
            <c:minus>
              <c:numRef>
                <c:f>'Dry mass standard curve'!$AP$4:$AP$11</c:f>
                <c:numCache>
                  <c:formatCode>General</c:formatCode>
                  <c:ptCount val="8"/>
                  <c:pt idx="0">
                    <c:v>5.4160256030906413E-3</c:v>
                  </c:pt>
                  <c:pt idx="1">
                    <c:v>0.19949018355130491</c:v>
                  </c:pt>
                  <c:pt idx="2">
                    <c:v>0.38343839140075708</c:v>
                  </c:pt>
                  <c:pt idx="3">
                    <c:v>0</c:v>
                  </c:pt>
                  <c:pt idx="4">
                    <c:v>0.13598406769422164</c:v>
                  </c:pt>
                  <c:pt idx="5">
                    <c:v>0</c:v>
                  </c:pt>
                  <c:pt idx="6">
                    <c:v>0.23338094752285735</c:v>
                  </c:pt>
                  <c:pt idx="7">
                    <c:v>0.19706175005143259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curve'!$AO$4:$AO$12</c:f>
              <c:numCache>
                <c:formatCode>General</c:formatCode>
                <c:ptCount val="9"/>
                <c:pt idx="0">
                  <c:v>0.11399999999999999</c:v>
                </c:pt>
                <c:pt idx="1">
                  <c:v>0.47550000000000003</c:v>
                </c:pt>
                <c:pt idx="2">
                  <c:v>1.3724999999999998</c:v>
                </c:pt>
                <c:pt idx="4">
                  <c:v>2.2874999999999996</c:v>
                </c:pt>
                <c:pt idx="6">
                  <c:v>2.87</c:v>
                </c:pt>
                <c:pt idx="7">
                  <c:v>2.8449999999999998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0CF-450F-8DF4-60E4C371A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'Dry mass standard curve'!$AV$4:$AV$11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3.3744135292916713E-2</c:v>
                        </c:pt>
                        <c:pt idx="1">
                          <c:v>7.4260240595714047</c:v>
                        </c:pt>
                        <c:pt idx="2">
                          <c:v>7.5074823787117024</c:v>
                        </c:pt>
                        <c:pt idx="3">
                          <c:v>5.2915026221291859E-3</c:v>
                        </c:pt>
                        <c:pt idx="4">
                          <c:v>0.57644745351737492</c:v>
                        </c:pt>
                        <c:pt idx="5">
                          <c:v>0</c:v>
                        </c:pt>
                        <c:pt idx="6">
                          <c:v>5.5247926054588907</c:v>
                        </c:pt>
                        <c:pt idx="7">
                          <c:v>0.34247870980057482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'Dry mass standard curve'!$AV$4:$AV$11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3.3744135292916713E-2</c:v>
                        </c:pt>
                        <c:pt idx="1">
                          <c:v>7.4260240595714047</c:v>
                        </c:pt>
                        <c:pt idx="2">
                          <c:v>7.5074823787117024</c:v>
                        </c:pt>
                        <c:pt idx="3">
                          <c:v>5.2915026221291859E-3</c:v>
                        </c:pt>
                        <c:pt idx="4">
                          <c:v>0.57644745351737492</c:v>
                        </c:pt>
                        <c:pt idx="5">
                          <c:v>0</c:v>
                        </c:pt>
                        <c:pt idx="6">
                          <c:v>5.5247926054588907</c:v>
                        </c:pt>
                        <c:pt idx="7">
                          <c:v>0.34247870980057482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'Dry mass standard curve'!$AU$4:$AU$11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0.442</c:v>
                      </c:pt>
                      <c:pt idx="1">
                        <c:v>16.774999999999999</c:v>
                      </c:pt>
                      <c:pt idx="2">
                        <c:v>16.362499999999997</c:v>
                      </c:pt>
                      <c:pt idx="3">
                        <c:v>0.379</c:v>
                      </c:pt>
                      <c:pt idx="4">
                        <c:v>19.987499999999997</c:v>
                      </c:pt>
                      <c:pt idx="6">
                        <c:v>26.3</c:v>
                      </c:pt>
                      <c:pt idx="7">
                        <c:v>17.637499999999999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'Dry mass standard curve'!#REF!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2-70CF-450F-8DF4-60E4C371A64B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</a:t>
                </a:r>
                <a:r>
                  <a:rPr lang="en-ZA" baseline="0"/>
                  <a:t>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Accumulation in Dry</a:t>
            </a:r>
            <a:r>
              <a:rPr lang="en-US" baseline="0"/>
              <a:t> mass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curve'!$BP$4:$BP$11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2.5819888974729328E-2</c:v>
                  </c:pt>
                  <c:pt idx="2">
                    <c:v>6.0000000000002274E-2</c:v>
                  </c:pt>
                  <c:pt idx="3">
                    <c:v>9.9999999999944578E-3</c:v>
                  </c:pt>
                  <c:pt idx="4">
                    <c:v>4.4347115652175709E-2</c:v>
                  </c:pt>
                  <c:pt idx="5">
                    <c:v>5.7445626465379374E-2</c:v>
                  </c:pt>
                  <c:pt idx="6">
                    <c:v>0.1100000000000004</c:v>
                  </c:pt>
                  <c:pt idx="7">
                    <c:v>8.6986589004678289E-2</c:v>
                  </c:pt>
                </c:numCache>
              </c:numRef>
            </c:plus>
            <c:minus>
              <c:numRef>
                <c:f>'Dry mass standard curve'!$BP$4:$BP$11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2.5819888974729328E-2</c:v>
                  </c:pt>
                  <c:pt idx="2">
                    <c:v>6.0000000000002274E-2</c:v>
                  </c:pt>
                  <c:pt idx="3">
                    <c:v>9.9999999999944578E-3</c:v>
                  </c:pt>
                  <c:pt idx="4">
                    <c:v>4.4347115652175709E-2</c:v>
                  </c:pt>
                  <c:pt idx="5">
                    <c:v>5.7445626465379374E-2</c:v>
                  </c:pt>
                  <c:pt idx="6">
                    <c:v>0.1100000000000004</c:v>
                  </c:pt>
                  <c:pt idx="7">
                    <c:v>8.6986589004678289E-2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curve'!$BO$4:$BO$11</c:f>
              <c:numCache>
                <c:formatCode>General</c:formatCode>
                <c:ptCount val="8"/>
                <c:pt idx="0">
                  <c:v>0</c:v>
                </c:pt>
                <c:pt idx="1">
                  <c:v>5.0000000000007816E-2</c:v>
                </c:pt>
                <c:pt idx="2">
                  <c:v>3.0000000000001137E-2</c:v>
                </c:pt>
                <c:pt idx="3">
                  <c:v>4.9999999999972289E-3</c:v>
                </c:pt>
                <c:pt idx="4">
                  <c:v>4.5000000000001705E-2</c:v>
                </c:pt>
                <c:pt idx="5">
                  <c:v>7.5000000000011724E-2</c:v>
                </c:pt>
                <c:pt idx="6">
                  <c:v>0.1049999999999951</c:v>
                </c:pt>
                <c:pt idx="7">
                  <c:v>0.16500000000000625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CBE-481D-9F2E-A19BF6BAB790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curve'!$CJ$4:$CJ$11</c:f>
                <c:numCache>
                  <c:formatCode>General</c:formatCode>
                  <c:ptCount val="8"/>
                  <c:pt idx="0">
                    <c:v>9.9999999999944578E-3</c:v>
                  </c:pt>
                  <c:pt idx="1">
                    <c:v>4.1231056256173862E-2</c:v>
                  </c:pt>
                  <c:pt idx="2">
                    <c:v>0.11239810200057335</c:v>
                  </c:pt>
                  <c:pt idx="3">
                    <c:v>0.15779733838058416</c:v>
                  </c:pt>
                  <c:pt idx="4">
                    <c:v>0.10878112581387024</c:v>
                  </c:pt>
                  <c:pt idx="5">
                    <c:v>0.10376254944181468</c:v>
                  </c:pt>
                  <c:pt idx="6">
                    <c:v>8.6986589004660594E-2</c:v>
                  </c:pt>
                  <c:pt idx="7">
                    <c:v>0.14821156050277554</c:v>
                  </c:pt>
                </c:numCache>
              </c:numRef>
            </c:plus>
            <c:minus>
              <c:numRef>
                <c:f>'Dry mass standard curve'!$CJ$4:$CJ$11</c:f>
                <c:numCache>
                  <c:formatCode>General</c:formatCode>
                  <c:ptCount val="8"/>
                  <c:pt idx="0">
                    <c:v>9.9999999999944578E-3</c:v>
                  </c:pt>
                  <c:pt idx="1">
                    <c:v>4.1231056256173862E-2</c:v>
                  </c:pt>
                  <c:pt idx="2">
                    <c:v>0.11239810200057335</c:v>
                  </c:pt>
                  <c:pt idx="3">
                    <c:v>0.15779733838058416</c:v>
                  </c:pt>
                  <c:pt idx="4">
                    <c:v>0.10878112581387024</c:v>
                  </c:pt>
                  <c:pt idx="5">
                    <c:v>0.10376254944181468</c:v>
                  </c:pt>
                  <c:pt idx="6">
                    <c:v>8.6986589004660594E-2</c:v>
                  </c:pt>
                  <c:pt idx="7">
                    <c:v>0.14821156050277554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curve'!$CI$4:$CI$11</c:f>
              <c:numCache>
                <c:formatCode>General</c:formatCode>
                <c:ptCount val="8"/>
                <c:pt idx="0">
                  <c:v>4.9999999999972289E-3</c:v>
                </c:pt>
                <c:pt idx="1">
                  <c:v>4.4999999999992824E-2</c:v>
                </c:pt>
                <c:pt idx="3">
                  <c:v>0.26499999999999524</c:v>
                </c:pt>
                <c:pt idx="4">
                  <c:v>0.59499999999999886</c:v>
                </c:pt>
                <c:pt idx="5">
                  <c:v>0.92499999999999361</c:v>
                </c:pt>
                <c:pt idx="6">
                  <c:v>1.014999999999997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CBE-481D-9F2E-A19BF6BAB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'Dry mass standard curve'!$DD$4:$DD$11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1.8654758106176865</c:v>
                        </c:pt>
                        <c:pt idx="1">
                          <c:v>4.1745259211875965</c:v>
                        </c:pt>
                        <c:pt idx="2">
                          <c:v>4.5971005354825483</c:v>
                        </c:pt>
                        <c:pt idx="3">
                          <c:v>4.093490767873762</c:v>
                        </c:pt>
                        <c:pt idx="4">
                          <c:v>2.0231987873993162</c:v>
                        </c:pt>
                        <c:pt idx="5">
                          <c:v>0.89999999999983027</c:v>
                        </c:pt>
                        <c:pt idx="6">
                          <c:v>0.71879528842818374</c:v>
                        </c:pt>
                        <c:pt idx="7">
                          <c:v>1.829389697868389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'Dry mass standard curve'!$DD$4:$DD$11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1.8654758106176865</c:v>
                        </c:pt>
                        <c:pt idx="1">
                          <c:v>4.1745259211875965</c:v>
                        </c:pt>
                        <c:pt idx="2">
                          <c:v>4.5971005354825483</c:v>
                        </c:pt>
                        <c:pt idx="3">
                          <c:v>4.093490767873762</c:v>
                        </c:pt>
                        <c:pt idx="4">
                          <c:v>2.0231987873993162</c:v>
                        </c:pt>
                        <c:pt idx="5">
                          <c:v>0.89999999999983027</c:v>
                        </c:pt>
                        <c:pt idx="6">
                          <c:v>0.71879528842818374</c:v>
                        </c:pt>
                        <c:pt idx="7">
                          <c:v>1.829389697868389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'Dry mass standard curve'!$DC$4:$DC$11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12.500000000000089</c:v>
                      </c:pt>
                      <c:pt idx="1">
                        <c:v>5.8999999999999275</c:v>
                      </c:pt>
                      <c:pt idx="2">
                        <c:v>9.4999999999999751</c:v>
                      </c:pt>
                      <c:pt idx="3">
                        <c:v>7.3500000000000121</c:v>
                      </c:pt>
                      <c:pt idx="4">
                        <c:v>10.500000000000043</c:v>
                      </c:pt>
                      <c:pt idx="5">
                        <c:v>13.650000000000073</c:v>
                      </c:pt>
                      <c:pt idx="6">
                        <c:v>12.25000000000005</c:v>
                      </c:pt>
                      <c:pt idx="7">
                        <c:v>13.700000000000045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'Dry mass standard curve'!#REF!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2-ECBE-481D-9F2E-A19BF6BAB790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Dry mass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Yeast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'Dry mass standard curve'!$DR$4:$DR$11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4.2975758670829469</c:v>
                  </c:pt>
                  <c:pt idx="2">
                    <c:v>5.9907957178770106</c:v>
                  </c:pt>
                  <c:pt idx="3">
                    <c:v>6.9188408229509992</c:v>
                  </c:pt>
                  <c:pt idx="4">
                    <c:v>7.5057067177803942</c:v>
                  </c:pt>
                  <c:pt idx="5">
                    <c:v>7.3150364546825397</c:v>
                  </c:pt>
                  <c:pt idx="6">
                    <c:v>6.8375897312819669</c:v>
                  </c:pt>
                  <c:pt idx="7">
                    <c:v>6.4941717460093846</c:v>
                  </c:pt>
                </c:numCache>
              </c:numRef>
            </c:plus>
            <c:minus>
              <c:numRef>
                <c:f>'Dry mass standard curve'!$DR$4:$DR$11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4.2975758670829469</c:v>
                  </c:pt>
                  <c:pt idx="2">
                    <c:v>5.9907957178770106</c:v>
                  </c:pt>
                  <c:pt idx="3">
                    <c:v>6.9188408229509992</c:v>
                  </c:pt>
                  <c:pt idx="4">
                    <c:v>7.5057067177803942</c:v>
                  </c:pt>
                  <c:pt idx="5">
                    <c:v>7.3150364546825397</c:v>
                  </c:pt>
                  <c:pt idx="6">
                    <c:v>6.8375897312819669</c:v>
                  </c:pt>
                  <c:pt idx="7">
                    <c:v>6.4941717460093846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curve'!$DQ$4:$DQ$11</c:f>
              <c:numCache>
                <c:formatCode>General</c:formatCode>
                <c:ptCount val="8"/>
                <c:pt idx="0">
                  <c:v>0</c:v>
                </c:pt>
                <c:pt idx="1">
                  <c:v>10.572499999999991</c:v>
                </c:pt>
                <c:pt idx="2">
                  <c:v>22.295000000000073</c:v>
                </c:pt>
                <c:pt idx="3">
                  <c:v>28.602500000000077</c:v>
                </c:pt>
                <c:pt idx="4">
                  <c:v>33.064999999999998</c:v>
                </c:pt>
                <c:pt idx="5">
                  <c:v>36.782500000000027</c:v>
                </c:pt>
                <c:pt idx="6">
                  <c:v>39.705000000000041</c:v>
                </c:pt>
                <c:pt idx="7">
                  <c:v>42.700000000000045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AC-4D6D-B2BA-7B2668B685F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4275856"/>
        <c:axId val="504049624"/>
      </c:lineChart>
      <c:catAx>
        <c:axId val="5742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049624"/>
        <c:crosses val="autoZero"/>
        <c:auto val="1"/>
        <c:lblAlgn val="ctr"/>
        <c:lblOffset val="100"/>
        <c:noMultiLvlLbl val="0"/>
      </c:catAx>
      <c:valAx>
        <c:axId val="50404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</a:t>
                </a:r>
                <a:r>
                  <a:rPr lang="en-ZA" baseline="-25000"/>
                  <a:t>2</a:t>
                </a:r>
                <a:r>
                  <a:rPr lang="en-ZA"/>
                  <a:t> weight</a:t>
                </a:r>
                <a:r>
                  <a:rPr lang="en-ZA" baseline="0"/>
                  <a:t> loss (g/500mL)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CO2 weight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Yeast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'Dry mass standard curve'!$DT$4:$DT$11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8.5951517341658938</c:v>
                  </c:pt>
                  <c:pt idx="2">
                    <c:v>11.981591435754021</c:v>
                  </c:pt>
                  <c:pt idx="3">
                    <c:v>13.837681645901998</c:v>
                  </c:pt>
                  <c:pt idx="4">
                    <c:v>15.011413435560788</c:v>
                  </c:pt>
                  <c:pt idx="5">
                    <c:v>14.630072909365079</c:v>
                  </c:pt>
                  <c:pt idx="6">
                    <c:v>13.675179462563934</c:v>
                  </c:pt>
                  <c:pt idx="7">
                    <c:v>12.988343492018769</c:v>
                  </c:pt>
                </c:numCache>
              </c:numRef>
            </c:plus>
            <c:minus>
              <c:numRef>
                <c:f>'Dry mass standard curve'!$DT$4:$DT$11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8.5951517341658938</c:v>
                  </c:pt>
                  <c:pt idx="2">
                    <c:v>11.981591435754021</c:v>
                  </c:pt>
                  <c:pt idx="3">
                    <c:v>13.837681645901998</c:v>
                  </c:pt>
                  <c:pt idx="4">
                    <c:v>15.011413435560788</c:v>
                  </c:pt>
                  <c:pt idx="5">
                    <c:v>14.630072909365079</c:v>
                  </c:pt>
                  <c:pt idx="6">
                    <c:v>13.675179462563934</c:v>
                  </c:pt>
                  <c:pt idx="7">
                    <c:v>12.988343492018769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curve'!$DS$4:$DS$11</c:f>
              <c:numCache>
                <c:formatCode>General</c:formatCode>
                <c:ptCount val="8"/>
                <c:pt idx="0">
                  <c:v>0</c:v>
                </c:pt>
                <c:pt idx="1">
                  <c:v>21.144999999999982</c:v>
                </c:pt>
                <c:pt idx="2">
                  <c:v>44.590000000000146</c:v>
                </c:pt>
                <c:pt idx="3">
                  <c:v>57.205000000000155</c:v>
                </c:pt>
                <c:pt idx="4">
                  <c:v>66.13</c:v>
                </c:pt>
                <c:pt idx="5">
                  <c:v>73.565000000000055</c:v>
                </c:pt>
                <c:pt idx="6">
                  <c:v>79.410000000000082</c:v>
                </c:pt>
                <c:pt idx="7">
                  <c:v>85.400000000000091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82-497E-B763-96D5A6372DA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4275856"/>
        <c:axId val="504049624"/>
      </c:lineChart>
      <c:catAx>
        <c:axId val="5742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049624"/>
        <c:crosses val="autoZero"/>
        <c:auto val="1"/>
        <c:lblAlgn val="ctr"/>
        <c:lblOffset val="100"/>
        <c:noMultiLvlLbl val="0"/>
      </c:catAx>
      <c:valAx>
        <c:axId val="50404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CO2 weight loss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curve'!$AP$4:$AP$11</c15:sqref>
                    </c15:fullRef>
                  </c:ext>
                </c:extLst>
                <c:f>('Dry mass standard curve'!$AP$4,'Dry mass standard curve'!$AP$6,'Dry mass standard curve'!$AP$8,'Dry mass standard curve'!$AP$10:$AP$11)</c:f>
                <c:numCache>
                  <c:formatCode>General</c:formatCode>
                  <c:ptCount val="5"/>
                  <c:pt idx="0">
                    <c:v>5.4160256030906413E-3</c:v>
                  </c:pt>
                  <c:pt idx="1">
                    <c:v>0.38343839140075708</c:v>
                  </c:pt>
                  <c:pt idx="2">
                    <c:v>0.13598406769422164</c:v>
                  </c:pt>
                  <c:pt idx="3">
                    <c:v>0.23338094752285735</c:v>
                  </c:pt>
                  <c:pt idx="4">
                    <c:v>0.19706175005143259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curve'!$AP$4:$AP$11</c15:sqref>
                    </c15:fullRef>
                  </c:ext>
                </c:extLst>
                <c:f>('Dry mass standard curve'!$AP$4,'Dry mass standard curve'!$AP$6,'Dry mass standard curve'!$AP$8,'Dry mass standard curve'!$AP$10:$AP$11)</c:f>
                <c:numCache>
                  <c:formatCode>General</c:formatCode>
                  <c:ptCount val="5"/>
                  <c:pt idx="0">
                    <c:v>5.4160256030906413E-3</c:v>
                  </c:pt>
                  <c:pt idx="1">
                    <c:v>0.38343839140075708</c:v>
                  </c:pt>
                  <c:pt idx="2">
                    <c:v>0.13598406769422164</c:v>
                  </c:pt>
                  <c:pt idx="3">
                    <c:v>0.23338094752285735</c:v>
                  </c:pt>
                  <c:pt idx="4">
                    <c:v>0.19706175005143259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'Dry mass standard curve'!$CI$4:$CI$13</c15:sqref>
                  </c15:fullRef>
                </c:ext>
              </c:extLst>
              <c:f>('Dry mass standard curve'!$CI$4,'Dry mass standard curve'!$CI$6,'Dry mass standard curve'!$CI$8,'Dry mass standard curve'!$CI$10:$CI$13)</c:f>
              <c:numCache>
                <c:formatCode>General</c:formatCode>
                <c:ptCount val="7"/>
                <c:pt idx="0">
                  <c:v>4.9999999999972289E-3</c:v>
                </c:pt>
                <c:pt idx="2">
                  <c:v>0.59499999999999886</c:v>
                </c:pt>
                <c:pt idx="3">
                  <c:v>1.014999999999997</c:v>
                </c:pt>
                <c:pt idx="5">
                  <c:v>0.12499999999999289</c:v>
                </c:pt>
                <c:pt idx="6">
                  <c:v>1.4849999999999941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'Dry mass standard curve'!$AO$4:$AO$12</c15:sqref>
                  </c15:fullRef>
                </c:ext>
              </c:extLst>
              <c:f>('Dry mass standard curve'!$AO$4,'Dry mass standard curve'!$AO$6,'Dry mass standard curve'!$AO$8,'Dry mass standard curve'!$AO$10:$AO$12)</c:f>
              <c:numCache>
                <c:formatCode>General</c:formatCode>
                <c:ptCount val="6"/>
                <c:pt idx="0">
                  <c:v>0.11399999999999999</c:v>
                </c:pt>
                <c:pt idx="1">
                  <c:v>1.3724999999999998</c:v>
                </c:pt>
                <c:pt idx="2">
                  <c:v>2.2874999999999996</c:v>
                </c:pt>
                <c:pt idx="3">
                  <c:v>2.87</c:v>
                </c:pt>
                <c:pt idx="4">
                  <c:v>2.8449999999999998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3E-45CC-BDC1-82C498EF5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975304"/>
        <c:axId val="587975632"/>
      </c:lineChart>
      <c:catAx>
        <c:axId val="587975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Biomass (dry)  mg/mL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975632"/>
        <c:crosses val="autoZero"/>
        <c:auto val="1"/>
        <c:lblAlgn val="ctr"/>
        <c:lblOffset val="100"/>
        <c:noMultiLvlLbl val="0"/>
      </c:catAx>
      <c:valAx>
        <c:axId val="58797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at 750nm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97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CO2 weight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Yeast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curve'!$DT$4:$DT$11</c15:sqref>
                    </c15:fullRef>
                  </c:ext>
                </c:extLst>
                <c:f>'Dry mass standard curve'!$DT$4:$DT$7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8.5951517341658938</c:v>
                  </c:pt>
                  <c:pt idx="2">
                    <c:v>11.981591435754021</c:v>
                  </c:pt>
                  <c:pt idx="3">
                    <c:v>13.837681645901998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curve'!$DT$4:$DT$11</c15:sqref>
                    </c15:fullRef>
                  </c:ext>
                </c:extLst>
                <c:f>'Dry mass standard curve'!$DT$4:$DT$7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8.5951517341658938</c:v>
                  </c:pt>
                  <c:pt idx="2">
                    <c:v>11.981591435754021</c:v>
                  </c:pt>
                  <c:pt idx="3">
                    <c:v>13.837681645901998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[1]Sheet1!$B$4:$B$11</c15:sqref>
                  </c15:fullRef>
                </c:ext>
              </c:extLst>
              <c:f>[1]Sheet1!$B$4:$B$7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'Dry mass standard curve'!$DS$4:$DS$11</c15:sqref>
                  </c15:fullRef>
                </c:ext>
              </c:extLst>
              <c:f>'Dry mass standard curve'!$DS$4:$DS$7</c:f>
              <c:numCache>
                <c:formatCode>General</c:formatCode>
                <c:ptCount val="4"/>
                <c:pt idx="0">
                  <c:v>0</c:v>
                </c:pt>
                <c:pt idx="1">
                  <c:v>21.144999999999982</c:v>
                </c:pt>
                <c:pt idx="2">
                  <c:v>44.590000000000146</c:v>
                </c:pt>
                <c:pt idx="3">
                  <c:v>57.205000000000155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14-4DE1-9EAE-C84DDDA60B1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4275856"/>
        <c:axId val="504049624"/>
      </c:lineChart>
      <c:catAx>
        <c:axId val="5742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049624"/>
        <c:crosses val="autoZero"/>
        <c:auto val="1"/>
        <c:lblAlgn val="ctr"/>
        <c:lblOffset val="100"/>
        <c:noMultiLvlLbl val="0"/>
      </c:catAx>
      <c:valAx>
        <c:axId val="50404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CO2 weight loss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Box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[2]Sheet1!$B$4:$B$11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curve'!$BY$4:$BY$11</c:f>
              <c:numCache>
                <c:formatCode>General</c:formatCode>
                <c:ptCount val="8"/>
                <c:pt idx="0">
                  <c:v>28</c:v>
                </c:pt>
                <c:pt idx="1">
                  <c:v>30</c:v>
                </c:pt>
                <c:pt idx="2">
                  <c:v>29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28</c:v>
                </c:pt>
                <c:pt idx="7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24-4276-8951-51CC2812D010}"/>
            </c:ext>
          </c:extLst>
        </c:ser>
        <c:ser>
          <c:idx val="1"/>
          <c:order val="1"/>
          <c:tx>
            <c:v>Box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[2]Sheet1!$B$4:$B$11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curve'!$BZ$4:$BZ$11</c:f>
              <c:numCache>
                <c:formatCode>General</c:formatCode>
                <c:ptCount val="8"/>
                <c:pt idx="0">
                  <c:v>29.5</c:v>
                </c:pt>
                <c:pt idx="1">
                  <c:v>31.5</c:v>
                </c:pt>
                <c:pt idx="2">
                  <c:v>31</c:v>
                </c:pt>
                <c:pt idx="3">
                  <c:v>28</c:v>
                </c:pt>
                <c:pt idx="4">
                  <c:v>28.5</c:v>
                </c:pt>
                <c:pt idx="5">
                  <c:v>29</c:v>
                </c:pt>
                <c:pt idx="6">
                  <c:v>30</c:v>
                </c:pt>
                <c:pt idx="7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24-4276-8951-51CC2812D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4016"/>
        <c:axId val="607013688"/>
      </c:lineChart>
      <c:catAx>
        <c:axId val="607014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13688"/>
        <c:crosses val="autoZero"/>
        <c:auto val="1"/>
        <c:lblAlgn val="ctr"/>
        <c:lblOffset val="100"/>
        <c:noMultiLvlLbl val="0"/>
      </c:catAx>
      <c:valAx>
        <c:axId val="607013688"/>
        <c:scaling>
          <c:orientation val="minMax"/>
          <c:max val="35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 (</a:t>
                </a:r>
                <a:r>
                  <a:rPr lang="en-ZA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1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(New</a:t>
            </a:r>
            <a:r>
              <a:rPr lang="en-US" baseline="0"/>
              <a:t> yeast (OD=0.1) at day 4)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curve'!$H$4:$H$11</c:f>
                <c:numCache>
                  <c:formatCode>General</c:formatCode>
                  <c:ptCount val="8"/>
                  <c:pt idx="0">
                    <c:v>5.1234753829797969E-3</c:v>
                  </c:pt>
                  <c:pt idx="1">
                    <c:v>2.2271057451320086E-2</c:v>
                  </c:pt>
                  <c:pt idx="2">
                    <c:v>5.1234753829797978E-3</c:v>
                  </c:pt>
                  <c:pt idx="3">
                    <c:v>6.806369565830718E-2</c:v>
                  </c:pt>
                  <c:pt idx="4">
                    <c:v>2.8605069480775638E-2</c:v>
                  </c:pt>
                  <c:pt idx="5">
                    <c:v>1.0801234497346428E-2</c:v>
                  </c:pt>
                  <c:pt idx="6">
                    <c:v>2.1156165374030568E-2</c:v>
                  </c:pt>
                  <c:pt idx="7">
                    <c:v>6.4665163212763416E-2</c:v>
                  </c:pt>
                </c:numCache>
              </c:numRef>
            </c:plus>
            <c:minus>
              <c:numRef>
                <c:f>'Wet biomass standard curve'!$H$4:$H$11</c:f>
                <c:numCache>
                  <c:formatCode>General</c:formatCode>
                  <c:ptCount val="8"/>
                  <c:pt idx="0">
                    <c:v>5.1234753829797969E-3</c:v>
                  </c:pt>
                  <c:pt idx="1">
                    <c:v>2.2271057451320086E-2</c:v>
                  </c:pt>
                  <c:pt idx="2">
                    <c:v>5.1234753829797978E-3</c:v>
                  </c:pt>
                  <c:pt idx="3">
                    <c:v>6.806369565830718E-2</c:v>
                  </c:pt>
                  <c:pt idx="4">
                    <c:v>2.8605069480775638E-2</c:v>
                  </c:pt>
                  <c:pt idx="5">
                    <c:v>1.0801234497346428E-2</c:v>
                  </c:pt>
                  <c:pt idx="6">
                    <c:v>2.1156165374030568E-2</c:v>
                  </c:pt>
                  <c:pt idx="7">
                    <c:v>6.4665163212763416E-2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curve'!$G$4:$G$11</c:f>
              <c:numCache>
                <c:formatCode>General</c:formatCode>
                <c:ptCount val="8"/>
                <c:pt idx="0">
                  <c:v>0.10125000000000001</c:v>
                </c:pt>
                <c:pt idx="1">
                  <c:v>0.11899999999999999</c:v>
                </c:pt>
                <c:pt idx="2">
                  <c:v>0.11324999999999999</c:v>
                </c:pt>
                <c:pt idx="3">
                  <c:v>0.153</c:v>
                </c:pt>
                <c:pt idx="4">
                  <c:v>0.14174999999999999</c:v>
                </c:pt>
                <c:pt idx="5">
                  <c:v>0.14100000000000001</c:v>
                </c:pt>
                <c:pt idx="6">
                  <c:v>0.16275000000000001</c:v>
                </c:pt>
                <c:pt idx="7">
                  <c:v>0.18975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38-4492-B79C-7ACA8F5359D8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curve'!$N$4:$N$11</c:f>
                <c:numCache>
                  <c:formatCode>General</c:formatCode>
                  <c:ptCount val="8"/>
                  <c:pt idx="0">
                    <c:v>2.9860788111948223E-3</c:v>
                  </c:pt>
                  <c:pt idx="1">
                    <c:v>1.1547005383792527E-3</c:v>
                  </c:pt>
                  <c:pt idx="2">
                    <c:v>6.7700320038632966E-2</c:v>
                  </c:pt>
                  <c:pt idx="3">
                    <c:v>0.46554162005131178</c:v>
                  </c:pt>
                  <c:pt idx="4">
                    <c:v>0.25409971795865333</c:v>
                  </c:pt>
                  <c:pt idx="5">
                    <c:v>8.732124598286492E-2</c:v>
                  </c:pt>
                  <c:pt idx="6">
                    <c:v>0.64251459127400212</c:v>
                  </c:pt>
                  <c:pt idx="7">
                    <c:v>0.72574100063314628</c:v>
                  </c:pt>
                </c:numCache>
              </c:numRef>
            </c:plus>
            <c:minus>
              <c:numRef>
                <c:f>'Wet biomass standard curve'!$N$4:$N$11</c:f>
                <c:numCache>
                  <c:formatCode>General</c:formatCode>
                  <c:ptCount val="8"/>
                  <c:pt idx="0">
                    <c:v>2.9860788111948223E-3</c:v>
                  </c:pt>
                  <c:pt idx="1">
                    <c:v>1.1547005383792527E-3</c:v>
                  </c:pt>
                  <c:pt idx="2">
                    <c:v>6.7700320038632966E-2</c:v>
                  </c:pt>
                  <c:pt idx="3">
                    <c:v>0.46554162005131178</c:v>
                  </c:pt>
                  <c:pt idx="4">
                    <c:v>0.25409971795865333</c:v>
                  </c:pt>
                  <c:pt idx="5">
                    <c:v>8.732124598286492E-2</c:v>
                  </c:pt>
                  <c:pt idx="6">
                    <c:v>0.64251459127400212</c:v>
                  </c:pt>
                  <c:pt idx="7">
                    <c:v>0.72574100063314628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curve'!$M$4:$M$11</c:f>
              <c:numCache>
                <c:formatCode>General</c:formatCode>
                <c:ptCount val="8"/>
                <c:pt idx="0">
                  <c:v>0.10725</c:v>
                </c:pt>
                <c:pt idx="1">
                  <c:v>0.1045</c:v>
                </c:pt>
                <c:pt idx="2">
                  <c:v>0.33700000000000002</c:v>
                </c:pt>
                <c:pt idx="3">
                  <c:v>1.1475</c:v>
                </c:pt>
                <c:pt idx="4">
                  <c:v>1.9849999999999999</c:v>
                </c:pt>
                <c:pt idx="5">
                  <c:v>2.9824999999999999</c:v>
                </c:pt>
                <c:pt idx="6">
                  <c:v>4.5475000000000003</c:v>
                </c:pt>
                <c:pt idx="7">
                  <c:v>5.1550000000000002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38-4492-B79C-7ACA8F5359D8}"/>
            </c:ext>
          </c:extLst>
        </c:ser>
        <c:ser>
          <c:idx val="2"/>
          <c:order val="2"/>
          <c:tx>
            <c:v>Yeast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curve'!$T$4:$T$11</c:f>
                <c:numCache>
                  <c:formatCode>General</c:formatCode>
                  <c:ptCount val="8"/>
                  <c:pt idx="0">
                    <c:v>4.9385389202340646E-2</c:v>
                  </c:pt>
                  <c:pt idx="1">
                    <c:v>0.10392304845413272</c:v>
                  </c:pt>
                  <c:pt idx="2">
                    <c:v>2.2983689869122426</c:v>
                  </c:pt>
                  <c:pt idx="3">
                    <c:v>2.0826165433575805</c:v>
                  </c:pt>
                  <c:pt idx="4">
                    <c:v>7.7159466906746674E-2</c:v>
                  </c:pt>
                  <c:pt idx="5">
                    <c:v>0.3074085229787879</c:v>
                  </c:pt>
                  <c:pt idx="6">
                    <c:v>0.30103986446980724</c:v>
                  </c:pt>
                  <c:pt idx="7">
                    <c:v>0.97243251693883637</c:v>
                  </c:pt>
                </c:numCache>
              </c:numRef>
            </c:plus>
            <c:minus>
              <c:numRef>
                <c:f>'Wet biomass standard curve'!$T$4:$T$11</c:f>
                <c:numCache>
                  <c:formatCode>General</c:formatCode>
                  <c:ptCount val="8"/>
                  <c:pt idx="0">
                    <c:v>4.9385389202340646E-2</c:v>
                  </c:pt>
                  <c:pt idx="1">
                    <c:v>0.10392304845413272</c:v>
                  </c:pt>
                  <c:pt idx="2">
                    <c:v>2.2983689869122426</c:v>
                  </c:pt>
                  <c:pt idx="3">
                    <c:v>2.0826165433575805</c:v>
                  </c:pt>
                  <c:pt idx="4">
                    <c:v>7.7159466906746674E-2</c:v>
                  </c:pt>
                  <c:pt idx="5">
                    <c:v>0.3074085229787879</c:v>
                  </c:pt>
                  <c:pt idx="6">
                    <c:v>0.30103986446980724</c:v>
                  </c:pt>
                  <c:pt idx="7">
                    <c:v>0.97243251693883637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curve'!$S$4:$S$11</c:f>
              <c:numCache>
                <c:formatCode>General</c:formatCode>
                <c:ptCount val="8"/>
                <c:pt idx="0">
                  <c:v>0.68824999999999992</c:v>
                </c:pt>
                <c:pt idx="1">
                  <c:v>2.99</c:v>
                </c:pt>
                <c:pt idx="2">
                  <c:v>8.7750000000000004</c:v>
                </c:pt>
                <c:pt idx="3">
                  <c:v>9.6875</c:v>
                </c:pt>
                <c:pt idx="4">
                  <c:v>0.71300000000000008</c:v>
                </c:pt>
                <c:pt idx="5">
                  <c:v>4.7850000000000001</c:v>
                </c:pt>
                <c:pt idx="6">
                  <c:v>8.6624999999999996</c:v>
                </c:pt>
                <c:pt idx="7">
                  <c:v>8.2750000000000004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38-4492-B79C-7ACA8F535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 for A and 600nm for</a:t>
                </a:r>
                <a:r>
                  <a:rPr lang="en-ZA" baseline="0"/>
                  <a:t> Y)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Box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curve'!$E$31:$E$38</c:f>
                <c:numCache>
                  <c:formatCode>General</c:formatCode>
                  <c:ptCount val="8"/>
                  <c:pt idx="0">
                    <c:v>6.3639610306789234E-3</c:v>
                  </c:pt>
                  <c:pt idx="1">
                    <c:v>1.1313708498984762E-2</c:v>
                  </c:pt>
                  <c:pt idx="2">
                    <c:v>8.485281374238568E-3</c:v>
                  </c:pt>
                  <c:pt idx="3">
                    <c:v>9.3338095116624262E-2</c:v>
                  </c:pt>
                  <c:pt idx="4">
                    <c:v>4.9497474683058273E-3</c:v>
                  </c:pt>
                  <c:pt idx="5">
                    <c:v>1.3435028842544395E-2</c:v>
                  </c:pt>
                  <c:pt idx="6">
                    <c:v>4.9497474683058368E-3</c:v>
                  </c:pt>
                  <c:pt idx="7">
                    <c:v>1.5556349186104039E-2</c:v>
                  </c:pt>
                </c:numCache>
              </c:numRef>
            </c:plus>
            <c:minus>
              <c:numRef>
                <c:f>'Wet biomass standard curve'!$E$31:$E$38</c:f>
                <c:numCache>
                  <c:formatCode>General</c:formatCode>
                  <c:ptCount val="8"/>
                  <c:pt idx="0">
                    <c:v>6.3639610306789234E-3</c:v>
                  </c:pt>
                  <c:pt idx="1">
                    <c:v>1.1313708498984762E-2</c:v>
                  </c:pt>
                  <c:pt idx="2">
                    <c:v>8.485281374238568E-3</c:v>
                  </c:pt>
                  <c:pt idx="3">
                    <c:v>9.3338095116624262E-2</c:v>
                  </c:pt>
                  <c:pt idx="4">
                    <c:v>4.9497474683058273E-3</c:v>
                  </c:pt>
                  <c:pt idx="5">
                    <c:v>1.3435028842544395E-2</c:v>
                  </c:pt>
                  <c:pt idx="6">
                    <c:v>4.9497474683058368E-3</c:v>
                  </c:pt>
                  <c:pt idx="7">
                    <c:v>1.5556349186104039E-2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curve'!$C$31:$C$38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curve'!$D$31:$D$38</c:f>
              <c:numCache>
                <c:formatCode>General</c:formatCode>
                <c:ptCount val="8"/>
                <c:pt idx="0">
                  <c:v>0.10350000000000001</c:v>
                </c:pt>
                <c:pt idx="1">
                  <c:v>0.10500000000000001</c:v>
                </c:pt>
                <c:pt idx="2">
                  <c:v>0.11399999999999999</c:v>
                </c:pt>
                <c:pt idx="3">
                  <c:v>0.189</c:v>
                </c:pt>
                <c:pt idx="4">
                  <c:v>0.1195</c:v>
                </c:pt>
                <c:pt idx="5">
                  <c:v>0.13850000000000001</c:v>
                </c:pt>
                <c:pt idx="6">
                  <c:v>0.14549999999999999</c:v>
                </c:pt>
                <c:pt idx="7">
                  <c:v>0.13500000000000001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A1-4D19-8F0C-81F0F0624003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curve'!$G$31:$G$38</c:f>
                <c:numCache>
                  <c:formatCode>General</c:formatCode>
                  <c:ptCount val="8"/>
                  <c:pt idx="0">
                    <c:v>1.4142135623730963E-3</c:v>
                  </c:pt>
                  <c:pt idx="1">
                    <c:v>1.4142135623730963E-3</c:v>
                  </c:pt>
                  <c:pt idx="2">
                    <c:v>7.0710678118654816E-4</c:v>
                  </c:pt>
                  <c:pt idx="3">
                    <c:v>0.18384776310850234</c:v>
                  </c:pt>
                  <c:pt idx="4">
                    <c:v>0.21920310216782976</c:v>
                  </c:pt>
                  <c:pt idx="5">
                    <c:v>0.12727922061357869</c:v>
                  </c:pt>
                  <c:pt idx="6">
                    <c:v>0.70003571337468462</c:v>
                  </c:pt>
                  <c:pt idx="7">
                    <c:v>0.19091883092036754</c:v>
                  </c:pt>
                </c:numCache>
              </c:numRef>
            </c:plus>
            <c:minus>
              <c:numRef>
                <c:f>'Wet biomass standard curve'!$G$31:$G$38</c:f>
                <c:numCache>
                  <c:formatCode>General</c:formatCode>
                  <c:ptCount val="8"/>
                  <c:pt idx="0">
                    <c:v>1.4142135623730963E-3</c:v>
                  </c:pt>
                  <c:pt idx="1">
                    <c:v>1.4142135623730963E-3</c:v>
                  </c:pt>
                  <c:pt idx="2">
                    <c:v>7.0710678118654816E-4</c:v>
                  </c:pt>
                  <c:pt idx="3">
                    <c:v>0.18384776310850234</c:v>
                  </c:pt>
                  <c:pt idx="4">
                    <c:v>0.21920310216782976</c:v>
                  </c:pt>
                  <c:pt idx="5">
                    <c:v>0.12727922061357869</c:v>
                  </c:pt>
                  <c:pt idx="6">
                    <c:v>0.70003571337468462</c:v>
                  </c:pt>
                  <c:pt idx="7">
                    <c:v>0.19091883092036754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curve'!$C$31:$C$38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curve'!$F$31:$F$38</c:f>
              <c:numCache>
                <c:formatCode>General</c:formatCode>
                <c:ptCount val="8"/>
                <c:pt idx="0">
                  <c:v>0.107</c:v>
                </c:pt>
                <c:pt idx="1">
                  <c:v>0.104</c:v>
                </c:pt>
                <c:pt idx="2">
                  <c:v>0.39550000000000002</c:v>
                </c:pt>
                <c:pt idx="3">
                  <c:v>1.54</c:v>
                </c:pt>
                <c:pt idx="4">
                  <c:v>2.1749999999999998</c:v>
                </c:pt>
                <c:pt idx="5">
                  <c:v>2.95</c:v>
                </c:pt>
                <c:pt idx="6">
                  <c:v>4.1150000000000002</c:v>
                </c:pt>
                <c:pt idx="7">
                  <c:v>4.5350000000000001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A1-4D19-8F0C-81F0F0624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[4]Sheet1!$AV$4:$AV$11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[4]Sheet1!$AV$4:$AV$11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'Wet biomass standard curve'!$C$31:$C$38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[3]Sheet1!$AU$4:$AU$11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75A1-4D19-8F0C-81F0F0624003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Box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curve'!$I$31:$I$38</c:f>
                <c:numCache>
                  <c:formatCode>General</c:formatCode>
                  <c:ptCount val="8"/>
                  <c:pt idx="0">
                    <c:v>4.2426406871192788E-3</c:v>
                  </c:pt>
                  <c:pt idx="1">
                    <c:v>3.3941125496954286E-2</c:v>
                  </c:pt>
                  <c:pt idx="2">
                    <c:v>2.1213203435596446E-3</c:v>
                  </c:pt>
                  <c:pt idx="3">
                    <c:v>1.4142135623730866E-3</c:v>
                  </c:pt>
                  <c:pt idx="4">
                    <c:v>2.1213203435596427E-2</c:v>
                  </c:pt>
                  <c:pt idx="5">
                    <c:v>1.2020815280171298E-2</c:v>
                  </c:pt>
                  <c:pt idx="6">
                    <c:v>1.1313708498984771E-2</c:v>
                  </c:pt>
                  <c:pt idx="7">
                    <c:v>1.7677669529663684E-2</c:v>
                  </c:pt>
                </c:numCache>
              </c:numRef>
            </c:plus>
            <c:minus>
              <c:numRef>
                <c:f>'Wet biomass standard curve'!$I$31:$I$38</c:f>
                <c:numCache>
                  <c:formatCode>General</c:formatCode>
                  <c:ptCount val="8"/>
                  <c:pt idx="0">
                    <c:v>4.2426406871192788E-3</c:v>
                  </c:pt>
                  <c:pt idx="1">
                    <c:v>3.3941125496954286E-2</c:v>
                  </c:pt>
                  <c:pt idx="2">
                    <c:v>2.1213203435596446E-3</c:v>
                  </c:pt>
                  <c:pt idx="3">
                    <c:v>1.4142135623730866E-3</c:v>
                  </c:pt>
                  <c:pt idx="4">
                    <c:v>2.1213203435596427E-2</c:v>
                  </c:pt>
                  <c:pt idx="5">
                    <c:v>1.2020815280171298E-2</c:v>
                  </c:pt>
                  <c:pt idx="6">
                    <c:v>1.1313708498984771E-2</c:v>
                  </c:pt>
                  <c:pt idx="7">
                    <c:v>1.7677669529663684E-2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[3]Sheet1!$B$4:$B$11</c:f>
              <c:numCache>
                <c:formatCode>General</c:formatCode>
                <c:ptCount val="8"/>
              </c:numCache>
            </c:numRef>
          </c:cat>
          <c:val>
            <c:numRef>
              <c:f>'Wet biomass standard curve'!$H$31:$H$38</c:f>
              <c:numCache>
                <c:formatCode>General</c:formatCode>
                <c:ptCount val="8"/>
                <c:pt idx="0">
                  <c:v>9.9000000000000005E-2</c:v>
                </c:pt>
                <c:pt idx="1">
                  <c:v>0.11699999999999999</c:v>
                </c:pt>
                <c:pt idx="2">
                  <c:v>0.1125</c:v>
                </c:pt>
                <c:pt idx="3">
                  <c:v>0.11699999999999999</c:v>
                </c:pt>
                <c:pt idx="4">
                  <c:v>0.16399999999999998</c:v>
                </c:pt>
                <c:pt idx="5">
                  <c:v>0.14350000000000002</c:v>
                </c:pt>
                <c:pt idx="6">
                  <c:v>0.18</c:v>
                </c:pt>
                <c:pt idx="7">
                  <c:v>0.2445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B-490D-9464-D4D4F8F8CDD1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curve'!$K$31:$K$38</c:f>
                <c:numCache>
                  <c:formatCode>General</c:formatCode>
                  <c:ptCount val="8"/>
                  <c:pt idx="0">
                    <c:v>4.9497474683058368E-3</c:v>
                  </c:pt>
                  <c:pt idx="1">
                    <c:v>2.8284271247461927E-3</c:v>
                  </c:pt>
                  <c:pt idx="2">
                    <c:v>7.7781745930519909E-3</c:v>
                  </c:pt>
                  <c:pt idx="3">
                    <c:v>1.2727922061357866E-2</c:v>
                  </c:pt>
                  <c:pt idx="4">
                    <c:v>3.5355339059327411E-2</c:v>
                  </c:pt>
                  <c:pt idx="5">
                    <c:v>4.9497474683058214E-2</c:v>
                  </c:pt>
                  <c:pt idx="6">
                    <c:v>1.4142135623731277E-2</c:v>
                  </c:pt>
                  <c:pt idx="7">
                    <c:v>7.7781745930520452E-2</c:v>
                  </c:pt>
                </c:numCache>
              </c:numRef>
            </c:plus>
            <c:minus>
              <c:numRef>
                <c:f>'Wet biomass standard curve'!$K$31:$K$38</c:f>
                <c:numCache>
                  <c:formatCode>General</c:formatCode>
                  <c:ptCount val="8"/>
                  <c:pt idx="0">
                    <c:v>4.9497474683058368E-3</c:v>
                  </c:pt>
                  <c:pt idx="1">
                    <c:v>2.8284271247461927E-3</c:v>
                  </c:pt>
                  <c:pt idx="2">
                    <c:v>7.7781745930519909E-3</c:v>
                  </c:pt>
                  <c:pt idx="3">
                    <c:v>1.2727922061357866E-2</c:v>
                  </c:pt>
                  <c:pt idx="4">
                    <c:v>3.5355339059327411E-2</c:v>
                  </c:pt>
                  <c:pt idx="5">
                    <c:v>4.9497474683058214E-2</c:v>
                  </c:pt>
                  <c:pt idx="6">
                    <c:v>1.4142135623731277E-2</c:v>
                  </c:pt>
                  <c:pt idx="7">
                    <c:v>7.7781745930520452E-2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[3]Sheet1!$B$4:$B$11</c:f>
              <c:numCache>
                <c:formatCode>General</c:formatCode>
                <c:ptCount val="8"/>
              </c:numCache>
            </c:numRef>
          </c:cat>
          <c:val>
            <c:numRef>
              <c:f>'Wet biomass standard curve'!$J$31:$J$38</c:f>
              <c:numCache>
                <c:formatCode>General</c:formatCode>
                <c:ptCount val="8"/>
                <c:pt idx="0">
                  <c:v>0.1075</c:v>
                </c:pt>
                <c:pt idx="1">
                  <c:v>0.105</c:v>
                </c:pt>
                <c:pt idx="2">
                  <c:v>0.27849999999999997</c:v>
                </c:pt>
                <c:pt idx="3">
                  <c:v>0.755</c:v>
                </c:pt>
                <c:pt idx="4">
                  <c:v>1.7949999999999999</c:v>
                </c:pt>
                <c:pt idx="5">
                  <c:v>3.0149999999999997</c:v>
                </c:pt>
                <c:pt idx="6">
                  <c:v>4.9800000000000004</c:v>
                </c:pt>
                <c:pt idx="7">
                  <c:v>5.7750000000000004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0B-490D-9464-D4D4F8F8C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[4]Sheet1!$AV$4:$AV$11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[4]Sheet1!$AV$4:$AV$11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[3]Sheet1!$B$4:$B$11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[3]Sheet1!$AU$4:$AU$11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BF0B-490D-9464-D4D4F8F8CDD1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(New</a:t>
            </a:r>
            <a:r>
              <a:rPr lang="en-US" baseline="0"/>
              <a:t> yeast (OD=0.1) at day 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curve'!$AJ$4:$AJ$11</c15:sqref>
                    </c15:fullRef>
                  </c:ext>
                </c:extLst>
                <c:f>'Dry mass standard curve'!$AJ$4:$AJ$10</c:f>
                <c:numCache>
                  <c:formatCode>General</c:formatCode>
                  <c:ptCount val="7"/>
                  <c:pt idx="0">
                    <c:v>1.6248076809272004E-2</c:v>
                  </c:pt>
                  <c:pt idx="1">
                    <c:v>4.0000000000000036E-3</c:v>
                  </c:pt>
                  <c:pt idx="2">
                    <c:v>4.6722585544894765E-2</c:v>
                  </c:pt>
                  <c:pt idx="3">
                    <c:v>8.0208062770106406E-2</c:v>
                  </c:pt>
                  <c:pt idx="4">
                    <c:v>3.2792275513195683E-2</c:v>
                  </c:pt>
                  <c:pt idx="5">
                    <c:v>0.14950919704151955</c:v>
                  </c:pt>
                  <c:pt idx="6">
                    <c:v>8.9810912477270716E-2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curve'!$AJ$4:$AJ$11</c15:sqref>
                    </c15:fullRef>
                  </c:ext>
                </c:extLst>
                <c:f>'Dry mass standard curve'!$AJ$4:$AJ$10</c:f>
                <c:numCache>
                  <c:formatCode>General</c:formatCode>
                  <c:ptCount val="7"/>
                  <c:pt idx="0">
                    <c:v>1.6248076809272004E-2</c:v>
                  </c:pt>
                  <c:pt idx="1">
                    <c:v>4.0000000000000036E-3</c:v>
                  </c:pt>
                  <c:pt idx="2">
                    <c:v>4.6722585544894765E-2</c:v>
                  </c:pt>
                  <c:pt idx="3">
                    <c:v>8.0208062770106406E-2</c:v>
                  </c:pt>
                  <c:pt idx="4">
                    <c:v>3.2792275513195683E-2</c:v>
                  </c:pt>
                  <c:pt idx="5">
                    <c:v>0.14950919704151955</c:v>
                  </c:pt>
                  <c:pt idx="6">
                    <c:v>8.9810912477270716E-2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7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'Dry mass standard curve'!$AI$4:$AI$11</c15:sqref>
                  </c15:fullRef>
                </c:ext>
              </c:extLst>
              <c:f>'Dry mass standard curve'!$AI$4:$AI$10</c:f>
              <c:numCache>
                <c:formatCode>General</c:formatCode>
                <c:ptCount val="7"/>
                <c:pt idx="0">
                  <c:v>0.10099999999999999</c:v>
                </c:pt>
                <c:pt idx="1">
                  <c:v>0.248</c:v>
                </c:pt>
                <c:pt idx="2">
                  <c:v>0.27349999999999997</c:v>
                </c:pt>
                <c:pt idx="3">
                  <c:v>0.39600000000000002</c:v>
                </c:pt>
                <c:pt idx="4">
                  <c:v>0.28600000000000003</c:v>
                </c:pt>
                <c:pt idx="5">
                  <c:v>0.41350000000000003</c:v>
                </c:pt>
                <c:pt idx="6">
                  <c:v>0.372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618-4D24-BC00-D77995619DBA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curve'!$AP$4:$AP$11</c15:sqref>
                    </c15:fullRef>
                  </c:ext>
                </c:extLst>
                <c:f>'Dry mass standard curve'!$AP$4:$AP$10</c:f>
                <c:numCache>
                  <c:formatCode>General</c:formatCode>
                  <c:ptCount val="7"/>
                  <c:pt idx="0">
                    <c:v>5.4160256030906413E-3</c:v>
                  </c:pt>
                  <c:pt idx="1">
                    <c:v>0.19949018355130491</c:v>
                  </c:pt>
                  <c:pt idx="2">
                    <c:v>0.38343839140075708</c:v>
                  </c:pt>
                  <c:pt idx="3">
                    <c:v>0</c:v>
                  </c:pt>
                  <c:pt idx="4">
                    <c:v>0.13598406769422164</c:v>
                  </c:pt>
                  <c:pt idx="5">
                    <c:v>0</c:v>
                  </c:pt>
                  <c:pt idx="6">
                    <c:v>0.23338094752285735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curve'!$AP$4:$AP$11</c15:sqref>
                    </c15:fullRef>
                  </c:ext>
                </c:extLst>
                <c:f>'Dry mass standard curve'!$AP$4:$AP$10</c:f>
                <c:numCache>
                  <c:formatCode>General</c:formatCode>
                  <c:ptCount val="7"/>
                  <c:pt idx="0">
                    <c:v>5.4160256030906413E-3</c:v>
                  </c:pt>
                  <c:pt idx="1">
                    <c:v>0.19949018355130491</c:v>
                  </c:pt>
                  <c:pt idx="2">
                    <c:v>0.38343839140075708</c:v>
                  </c:pt>
                  <c:pt idx="3">
                    <c:v>0</c:v>
                  </c:pt>
                  <c:pt idx="4">
                    <c:v>0.13598406769422164</c:v>
                  </c:pt>
                  <c:pt idx="5">
                    <c:v>0</c:v>
                  </c:pt>
                  <c:pt idx="6">
                    <c:v>0.23338094752285735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7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'Dry mass standard curve'!$AO$4:$AO$11</c15:sqref>
                  </c15:fullRef>
                </c:ext>
              </c:extLst>
              <c:f>'Dry mass standard curve'!$AO$4:$AO$10</c:f>
              <c:numCache>
                <c:formatCode>General</c:formatCode>
                <c:ptCount val="7"/>
                <c:pt idx="0">
                  <c:v>0.11399999999999999</c:v>
                </c:pt>
                <c:pt idx="1">
                  <c:v>0.47550000000000003</c:v>
                </c:pt>
                <c:pt idx="2">
                  <c:v>1.3724999999999998</c:v>
                </c:pt>
                <c:pt idx="4">
                  <c:v>2.2874999999999996</c:v>
                </c:pt>
                <c:pt idx="6">
                  <c:v>2.87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618-4D24-BC00-D77995619DBA}"/>
            </c:ext>
          </c:extLst>
        </c:ser>
        <c:ser>
          <c:idx val="2"/>
          <c:order val="2"/>
          <c:tx>
            <c:v>Yeast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curve'!$AV$4:$AV$11</c15:sqref>
                    </c15:fullRef>
                  </c:ext>
                </c:extLst>
                <c:f>'Dry mass standard curve'!$AV$4:$AV$10</c:f>
                <c:numCache>
                  <c:formatCode>General</c:formatCode>
                  <c:ptCount val="7"/>
                  <c:pt idx="0">
                    <c:v>3.3744135292916713E-2</c:v>
                  </c:pt>
                  <c:pt idx="1">
                    <c:v>7.4260240595714047</c:v>
                  </c:pt>
                  <c:pt idx="2">
                    <c:v>7.5074823787117024</c:v>
                  </c:pt>
                  <c:pt idx="3">
                    <c:v>5.2915026221291859E-3</c:v>
                  </c:pt>
                  <c:pt idx="4">
                    <c:v>0.57644745351737492</c:v>
                  </c:pt>
                  <c:pt idx="5">
                    <c:v>0</c:v>
                  </c:pt>
                  <c:pt idx="6">
                    <c:v>5.5247926054588907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'Dry mass standard curve'!$AV$4:$AV$11</c15:sqref>
                    </c15:fullRef>
                  </c:ext>
                </c:extLst>
                <c:f>'Dry mass standard curve'!$AV$4:$AV$10</c:f>
                <c:numCache>
                  <c:formatCode>General</c:formatCode>
                  <c:ptCount val="7"/>
                  <c:pt idx="0">
                    <c:v>3.3744135292916713E-2</c:v>
                  </c:pt>
                  <c:pt idx="1">
                    <c:v>7.4260240595714047</c:v>
                  </c:pt>
                  <c:pt idx="2">
                    <c:v>7.5074823787117024</c:v>
                  </c:pt>
                  <c:pt idx="3">
                    <c:v>5.2915026221291859E-3</c:v>
                  </c:pt>
                  <c:pt idx="4">
                    <c:v>0.57644745351737492</c:v>
                  </c:pt>
                  <c:pt idx="5">
                    <c:v>0</c:v>
                  </c:pt>
                  <c:pt idx="6">
                    <c:v>5.5247926054588907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7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'Dry mass standard curve'!$AU$4:$AU$11</c15:sqref>
                  </c15:fullRef>
                </c:ext>
              </c:extLst>
              <c:f>'Dry mass standard curve'!$AU$4:$AU$10</c:f>
              <c:numCache>
                <c:formatCode>General</c:formatCode>
                <c:ptCount val="7"/>
                <c:pt idx="0">
                  <c:v>0.442</c:v>
                </c:pt>
                <c:pt idx="1">
                  <c:v>16.774999999999999</c:v>
                </c:pt>
                <c:pt idx="2">
                  <c:v>16.362499999999997</c:v>
                </c:pt>
                <c:pt idx="3">
                  <c:v>0.379</c:v>
                </c:pt>
                <c:pt idx="4">
                  <c:v>19.987499999999997</c:v>
                </c:pt>
                <c:pt idx="6">
                  <c:v>26.3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618-4D24-BC00-D77995619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 for A and 600nm for</a:t>
                </a:r>
                <a:r>
                  <a:rPr lang="en-ZA" baseline="0"/>
                  <a:t> Y)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Accumulation in wet</a:t>
            </a:r>
            <a:r>
              <a:rPr lang="en-US" baseline="0"/>
              <a:t> mass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curve'!$AN$4:$AN$11</c:f>
                <c:numCache>
                  <c:formatCode>General</c:formatCode>
                  <c:ptCount val="8"/>
                  <c:pt idx="0">
                    <c:v>0.2862982128247864</c:v>
                  </c:pt>
                  <c:pt idx="1">
                    <c:v>0.78151562151160292</c:v>
                  </c:pt>
                  <c:pt idx="2">
                    <c:v>0.90809324044028228</c:v>
                  </c:pt>
                  <c:pt idx="3">
                    <c:v>1.0255892615142446</c:v>
                  </c:pt>
                  <c:pt idx="4">
                    <c:v>0.61565683081838263</c:v>
                  </c:pt>
                  <c:pt idx="5">
                    <c:v>0.53525694764290666</c:v>
                  </c:pt>
                  <c:pt idx="6">
                    <c:v>0.23</c:v>
                  </c:pt>
                  <c:pt idx="7">
                    <c:v>0.58614560193408227</c:v>
                  </c:pt>
                </c:numCache>
              </c:numRef>
            </c:plus>
            <c:minus>
              <c:numRef>
                <c:f>'Wet biomass standard curve'!$AN$4:$AN$11</c:f>
                <c:numCache>
                  <c:formatCode>General</c:formatCode>
                  <c:ptCount val="8"/>
                  <c:pt idx="0">
                    <c:v>0.2862982128247864</c:v>
                  </c:pt>
                  <c:pt idx="1">
                    <c:v>0.78151562151160292</c:v>
                  </c:pt>
                  <c:pt idx="2">
                    <c:v>0.90809324044028228</c:v>
                  </c:pt>
                  <c:pt idx="3">
                    <c:v>1.0255892615142446</c:v>
                  </c:pt>
                  <c:pt idx="4">
                    <c:v>0.61565683081838263</c:v>
                  </c:pt>
                  <c:pt idx="5">
                    <c:v>0.53525694764290666</c:v>
                  </c:pt>
                  <c:pt idx="6">
                    <c:v>0.23</c:v>
                  </c:pt>
                  <c:pt idx="7">
                    <c:v>0.58614560193408227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curve'!$AM$4:$AM$11</c:f>
              <c:numCache>
                <c:formatCode>General</c:formatCode>
                <c:ptCount val="8"/>
                <c:pt idx="0">
                  <c:v>0.36499999999999999</c:v>
                </c:pt>
                <c:pt idx="1">
                  <c:v>1.345</c:v>
                </c:pt>
                <c:pt idx="2">
                  <c:v>2.1950000000000003</c:v>
                </c:pt>
                <c:pt idx="3">
                  <c:v>2.105</c:v>
                </c:pt>
                <c:pt idx="4">
                  <c:v>3.0449999999999999</c:v>
                </c:pt>
                <c:pt idx="5">
                  <c:v>3.2649999999999997</c:v>
                </c:pt>
                <c:pt idx="6">
                  <c:v>2.9850000000000003</c:v>
                </c:pt>
                <c:pt idx="7">
                  <c:v>2.915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3F-4BC7-9DE0-55EE5FFFC4E6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curve'!$BH$4:$BH$11</c:f>
                <c:numCache>
                  <c:formatCode>General</c:formatCode>
                  <c:ptCount val="8"/>
                  <c:pt idx="0">
                    <c:v>0.23909551787239069</c:v>
                  </c:pt>
                  <c:pt idx="1">
                    <c:v>1.5239860016854925</c:v>
                  </c:pt>
                  <c:pt idx="2">
                    <c:v>0.70256672281001153</c:v>
                  </c:pt>
                  <c:pt idx="3">
                    <c:v>1.0305176692646616</c:v>
                  </c:pt>
                  <c:pt idx="4">
                    <c:v>1.1384199576606142</c:v>
                  </c:pt>
                  <c:pt idx="5">
                    <c:v>0.67111846942250097</c:v>
                  </c:pt>
                  <c:pt idx="6">
                    <c:v>0.56671568415446771</c:v>
                  </c:pt>
                  <c:pt idx="7">
                    <c:v>2.6497295459474057</c:v>
                  </c:pt>
                </c:numCache>
              </c:numRef>
            </c:plus>
            <c:minus>
              <c:numRef>
                <c:f>'Wet biomass standard curve'!$BH$4:$BH$11</c:f>
                <c:numCache>
                  <c:formatCode>General</c:formatCode>
                  <c:ptCount val="8"/>
                  <c:pt idx="0">
                    <c:v>0.23909551787239069</c:v>
                  </c:pt>
                  <c:pt idx="1">
                    <c:v>1.5239860016854925</c:v>
                  </c:pt>
                  <c:pt idx="2">
                    <c:v>0.70256672281001153</c:v>
                  </c:pt>
                  <c:pt idx="3">
                    <c:v>1.0305176692646616</c:v>
                  </c:pt>
                  <c:pt idx="4">
                    <c:v>1.1384199576606142</c:v>
                  </c:pt>
                  <c:pt idx="5">
                    <c:v>0.67111846942250097</c:v>
                  </c:pt>
                  <c:pt idx="6">
                    <c:v>0.56671568415446771</c:v>
                  </c:pt>
                  <c:pt idx="7">
                    <c:v>2.6497295459474057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curve'!$BG$4:$BG$11</c:f>
              <c:numCache>
                <c:formatCode>General</c:formatCode>
                <c:ptCount val="8"/>
                <c:pt idx="0">
                  <c:v>0.42499999999999999</c:v>
                </c:pt>
                <c:pt idx="2">
                  <c:v>2.1</c:v>
                </c:pt>
                <c:pt idx="3">
                  <c:v>3.9649999999999999</c:v>
                </c:pt>
                <c:pt idx="4">
                  <c:v>3.9400000000000004</c:v>
                </c:pt>
                <c:pt idx="5">
                  <c:v>6.2</c:v>
                </c:pt>
                <c:pt idx="6">
                  <c:v>9.7350000000000012</c:v>
                </c:pt>
                <c:pt idx="7">
                  <c:v>12.98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3F-4BC7-9DE0-55EE5FFFC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Wet mass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Wet biomass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9675582050219426E-2"/>
                  <c:y val="-9.88566236012595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'Wet biomass standard curve'!$BH$4:$BH$11</c:f>
                <c:numCache>
                  <c:formatCode>General</c:formatCode>
                  <c:ptCount val="8"/>
                  <c:pt idx="0">
                    <c:v>0.23909551787239069</c:v>
                  </c:pt>
                  <c:pt idx="1">
                    <c:v>1.5239860016854925</c:v>
                  </c:pt>
                  <c:pt idx="2">
                    <c:v>0.70256672281001153</c:v>
                  </c:pt>
                  <c:pt idx="3">
                    <c:v>1.0305176692646616</c:v>
                  </c:pt>
                  <c:pt idx="4">
                    <c:v>1.1384199576606142</c:v>
                  </c:pt>
                  <c:pt idx="5">
                    <c:v>0.67111846942250097</c:v>
                  </c:pt>
                  <c:pt idx="6">
                    <c:v>0.56671568415446771</c:v>
                  </c:pt>
                  <c:pt idx="7">
                    <c:v>2.6497295459474057</c:v>
                  </c:pt>
                </c:numCache>
              </c:numRef>
            </c:plus>
            <c:minus>
              <c:numRef>
                <c:f>'Wet biomass standard curve'!$BH$4:$BH$11</c:f>
                <c:numCache>
                  <c:formatCode>General</c:formatCode>
                  <c:ptCount val="8"/>
                  <c:pt idx="0">
                    <c:v>0.23909551787239069</c:v>
                  </c:pt>
                  <c:pt idx="1">
                    <c:v>1.5239860016854925</c:v>
                  </c:pt>
                  <c:pt idx="2">
                    <c:v>0.70256672281001153</c:v>
                  </c:pt>
                  <c:pt idx="3">
                    <c:v>1.0305176692646616</c:v>
                  </c:pt>
                  <c:pt idx="4">
                    <c:v>1.1384199576606142</c:v>
                  </c:pt>
                  <c:pt idx="5">
                    <c:v>0.67111846942250097</c:v>
                  </c:pt>
                  <c:pt idx="6">
                    <c:v>0.56671568415446771</c:v>
                  </c:pt>
                  <c:pt idx="7">
                    <c:v>2.6497295459474057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'Wet biomass standard curve'!$M$4:$M$11</c:f>
              <c:numCache>
                <c:formatCode>General</c:formatCode>
                <c:ptCount val="8"/>
                <c:pt idx="0">
                  <c:v>0.10725</c:v>
                </c:pt>
                <c:pt idx="1">
                  <c:v>0.1045</c:v>
                </c:pt>
                <c:pt idx="2">
                  <c:v>0.33700000000000002</c:v>
                </c:pt>
                <c:pt idx="3">
                  <c:v>1.1475</c:v>
                </c:pt>
                <c:pt idx="4">
                  <c:v>1.9849999999999999</c:v>
                </c:pt>
                <c:pt idx="5">
                  <c:v>2.9824999999999999</c:v>
                </c:pt>
                <c:pt idx="6">
                  <c:v>4.5475000000000003</c:v>
                </c:pt>
                <c:pt idx="7">
                  <c:v>5.1550000000000002</c:v>
                </c:pt>
              </c:numCache>
            </c:numRef>
          </c:xVal>
          <c:yVal>
            <c:numRef>
              <c:f>'Wet biomass standard curve'!$BG$4:$BG$11</c:f>
              <c:numCache>
                <c:formatCode>General</c:formatCode>
                <c:ptCount val="8"/>
                <c:pt idx="0">
                  <c:v>0.42499999999999999</c:v>
                </c:pt>
                <c:pt idx="2">
                  <c:v>2.1</c:v>
                </c:pt>
                <c:pt idx="3">
                  <c:v>3.9649999999999999</c:v>
                </c:pt>
                <c:pt idx="4">
                  <c:v>3.9400000000000004</c:v>
                </c:pt>
                <c:pt idx="5">
                  <c:v>6.2</c:v>
                </c:pt>
                <c:pt idx="6">
                  <c:v>9.7350000000000012</c:v>
                </c:pt>
                <c:pt idx="7">
                  <c:v>12.98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43-4735-9E08-8A68C94C591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94818960"/>
        <c:axId val="594806824"/>
      </c:scatterChart>
      <c:valAx>
        <c:axId val="594818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OD at 750nm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4806824"/>
        <c:crosses val="autoZero"/>
        <c:crossBetween val="midCat"/>
      </c:valAx>
      <c:valAx>
        <c:axId val="59480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Wet weight as biomass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4818960"/>
        <c:crosses val="autoZero"/>
        <c:crossBetween val="midCat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CO2 weight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Yeast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'Wet biomass standard curve'!$BX$4:$BX$11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1.8533123500011452</c:v>
                  </c:pt>
                  <c:pt idx="2">
                    <c:v>4.7956925116886726</c:v>
                  </c:pt>
                  <c:pt idx="3">
                    <c:v>5.2365987689212918</c:v>
                  </c:pt>
                  <c:pt idx="4">
                    <c:v>1842.1303098677174</c:v>
                  </c:pt>
                  <c:pt idx="5">
                    <c:v>63.713076627434369</c:v>
                  </c:pt>
                  <c:pt idx="6">
                    <c:v>63.713076627434369</c:v>
                  </c:pt>
                  <c:pt idx="7">
                    <c:v>63.713076627434369</c:v>
                  </c:pt>
                </c:numCache>
              </c:numRef>
            </c:plus>
            <c:minus>
              <c:numRef>
                <c:f>'Wet biomass standard curve'!$BX$4:$BX$11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1.8533123500011452</c:v>
                  </c:pt>
                  <c:pt idx="2">
                    <c:v>4.7956925116886726</c:v>
                  </c:pt>
                  <c:pt idx="3">
                    <c:v>5.2365987689212918</c:v>
                  </c:pt>
                  <c:pt idx="4">
                    <c:v>1842.1303098677174</c:v>
                  </c:pt>
                  <c:pt idx="5">
                    <c:v>63.713076627434369</c:v>
                  </c:pt>
                  <c:pt idx="6">
                    <c:v>63.713076627434369</c:v>
                  </c:pt>
                  <c:pt idx="7">
                    <c:v>63.713076627434369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'Wet biomass standard curve'!$BW$4:$BW$7</c:f>
              <c:numCache>
                <c:formatCode>General</c:formatCode>
                <c:ptCount val="4"/>
                <c:pt idx="0">
                  <c:v>0</c:v>
                </c:pt>
                <c:pt idx="1">
                  <c:v>1.7650000000001</c:v>
                </c:pt>
                <c:pt idx="2">
                  <c:v>13.940000000000055</c:v>
                </c:pt>
                <c:pt idx="3">
                  <c:v>23.905000000000086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C-4C06-B4E2-E82CD332087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4275856"/>
        <c:axId val="504049624"/>
      </c:lineChart>
      <c:catAx>
        <c:axId val="5742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049624"/>
        <c:crosses val="autoZero"/>
        <c:auto val="1"/>
        <c:lblAlgn val="ctr"/>
        <c:lblOffset val="100"/>
        <c:noMultiLvlLbl val="0"/>
      </c:catAx>
      <c:valAx>
        <c:axId val="50404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CO2 weight loss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(New</a:t>
            </a:r>
            <a:r>
              <a:rPr lang="en-US" baseline="0"/>
              <a:t> yeast (OD=0.1) at day 4)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curve'!$H$4:$H$11</c:f>
                <c:numCache>
                  <c:formatCode>General</c:formatCode>
                  <c:ptCount val="8"/>
                  <c:pt idx="0">
                    <c:v>5.1234753829797969E-3</c:v>
                  </c:pt>
                  <c:pt idx="1">
                    <c:v>2.2271057451320086E-2</c:v>
                  </c:pt>
                  <c:pt idx="2">
                    <c:v>5.1234753829797978E-3</c:v>
                  </c:pt>
                  <c:pt idx="3">
                    <c:v>6.806369565830718E-2</c:v>
                  </c:pt>
                  <c:pt idx="4">
                    <c:v>2.8605069480775638E-2</c:v>
                  </c:pt>
                  <c:pt idx="5">
                    <c:v>1.0801234497346428E-2</c:v>
                  </c:pt>
                  <c:pt idx="6">
                    <c:v>2.1156165374030568E-2</c:v>
                  </c:pt>
                  <c:pt idx="7">
                    <c:v>6.4665163212763416E-2</c:v>
                  </c:pt>
                </c:numCache>
              </c:numRef>
            </c:plus>
            <c:minus>
              <c:numRef>
                <c:f>'Wet biomass standard curve'!$H$4:$H$11</c:f>
                <c:numCache>
                  <c:formatCode>General</c:formatCode>
                  <c:ptCount val="8"/>
                  <c:pt idx="0">
                    <c:v>5.1234753829797969E-3</c:v>
                  </c:pt>
                  <c:pt idx="1">
                    <c:v>2.2271057451320086E-2</c:v>
                  </c:pt>
                  <c:pt idx="2">
                    <c:v>5.1234753829797978E-3</c:v>
                  </c:pt>
                  <c:pt idx="3">
                    <c:v>6.806369565830718E-2</c:v>
                  </c:pt>
                  <c:pt idx="4">
                    <c:v>2.8605069480775638E-2</c:v>
                  </c:pt>
                  <c:pt idx="5">
                    <c:v>1.0801234497346428E-2</c:v>
                  </c:pt>
                  <c:pt idx="6">
                    <c:v>2.1156165374030568E-2</c:v>
                  </c:pt>
                  <c:pt idx="7">
                    <c:v>6.4665163212763416E-2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curve'!$G$4:$G$11</c:f>
              <c:numCache>
                <c:formatCode>General</c:formatCode>
                <c:ptCount val="8"/>
                <c:pt idx="0">
                  <c:v>0.10125000000000001</c:v>
                </c:pt>
                <c:pt idx="1">
                  <c:v>0.11899999999999999</c:v>
                </c:pt>
                <c:pt idx="2">
                  <c:v>0.11324999999999999</c:v>
                </c:pt>
                <c:pt idx="3">
                  <c:v>0.153</c:v>
                </c:pt>
                <c:pt idx="4">
                  <c:v>0.14174999999999999</c:v>
                </c:pt>
                <c:pt idx="5">
                  <c:v>0.14100000000000001</c:v>
                </c:pt>
                <c:pt idx="6">
                  <c:v>0.16275000000000001</c:v>
                </c:pt>
                <c:pt idx="7">
                  <c:v>0.18975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47-4F9C-9EAF-192D5D830557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curve'!$N$4:$N$11</c:f>
                <c:numCache>
                  <c:formatCode>General</c:formatCode>
                  <c:ptCount val="8"/>
                  <c:pt idx="0">
                    <c:v>2.9860788111948223E-3</c:v>
                  </c:pt>
                  <c:pt idx="1">
                    <c:v>1.1547005383792527E-3</c:v>
                  </c:pt>
                  <c:pt idx="2">
                    <c:v>6.7700320038632966E-2</c:v>
                  </c:pt>
                  <c:pt idx="3">
                    <c:v>0.46554162005131178</c:v>
                  </c:pt>
                  <c:pt idx="4">
                    <c:v>0.25409971795865333</c:v>
                  </c:pt>
                  <c:pt idx="5">
                    <c:v>8.732124598286492E-2</c:v>
                  </c:pt>
                  <c:pt idx="6">
                    <c:v>0.64251459127400212</c:v>
                  </c:pt>
                  <c:pt idx="7">
                    <c:v>0.72574100063314628</c:v>
                  </c:pt>
                </c:numCache>
              </c:numRef>
            </c:plus>
            <c:minus>
              <c:numRef>
                <c:f>'Wet biomass standard curve'!$N$4:$N$11</c:f>
                <c:numCache>
                  <c:formatCode>General</c:formatCode>
                  <c:ptCount val="8"/>
                  <c:pt idx="0">
                    <c:v>2.9860788111948223E-3</c:v>
                  </c:pt>
                  <c:pt idx="1">
                    <c:v>1.1547005383792527E-3</c:v>
                  </c:pt>
                  <c:pt idx="2">
                    <c:v>6.7700320038632966E-2</c:v>
                  </c:pt>
                  <c:pt idx="3">
                    <c:v>0.46554162005131178</c:v>
                  </c:pt>
                  <c:pt idx="4">
                    <c:v>0.25409971795865333</c:v>
                  </c:pt>
                  <c:pt idx="5">
                    <c:v>8.732124598286492E-2</c:v>
                  </c:pt>
                  <c:pt idx="6">
                    <c:v>0.64251459127400212</c:v>
                  </c:pt>
                  <c:pt idx="7">
                    <c:v>0.72574100063314628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curve'!$M$4:$M$11</c:f>
              <c:numCache>
                <c:formatCode>General</c:formatCode>
                <c:ptCount val="8"/>
                <c:pt idx="0">
                  <c:v>0.10725</c:v>
                </c:pt>
                <c:pt idx="1">
                  <c:v>0.1045</c:v>
                </c:pt>
                <c:pt idx="2">
                  <c:v>0.33700000000000002</c:v>
                </c:pt>
                <c:pt idx="3">
                  <c:v>1.1475</c:v>
                </c:pt>
                <c:pt idx="4">
                  <c:v>1.9849999999999999</c:v>
                </c:pt>
                <c:pt idx="5">
                  <c:v>2.9824999999999999</c:v>
                </c:pt>
                <c:pt idx="6">
                  <c:v>4.5475000000000003</c:v>
                </c:pt>
                <c:pt idx="7">
                  <c:v>5.1550000000000002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47-4F9C-9EAF-192D5D830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'Wet biomass standard curve'!$T$4:$T$11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4.9385389202340646E-2</c:v>
                        </c:pt>
                        <c:pt idx="1">
                          <c:v>0.10392304845413272</c:v>
                        </c:pt>
                        <c:pt idx="2">
                          <c:v>2.2983689869122426</c:v>
                        </c:pt>
                        <c:pt idx="3">
                          <c:v>2.0826165433575805</c:v>
                        </c:pt>
                        <c:pt idx="4">
                          <c:v>7.7159466906746674E-2</c:v>
                        </c:pt>
                        <c:pt idx="5">
                          <c:v>0.3074085229787879</c:v>
                        </c:pt>
                        <c:pt idx="6">
                          <c:v>0.30103986446980724</c:v>
                        </c:pt>
                        <c:pt idx="7">
                          <c:v>0.97243251693883637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'Wet biomass standard curve'!$T$4:$T$11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4.9385389202340646E-2</c:v>
                        </c:pt>
                        <c:pt idx="1">
                          <c:v>0.10392304845413272</c:v>
                        </c:pt>
                        <c:pt idx="2">
                          <c:v>2.2983689869122426</c:v>
                        </c:pt>
                        <c:pt idx="3">
                          <c:v>2.0826165433575805</c:v>
                        </c:pt>
                        <c:pt idx="4">
                          <c:v>7.7159466906746674E-2</c:v>
                        </c:pt>
                        <c:pt idx="5">
                          <c:v>0.3074085229787879</c:v>
                        </c:pt>
                        <c:pt idx="6">
                          <c:v>0.30103986446980724</c:v>
                        </c:pt>
                        <c:pt idx="7">
                          <c:v>0.97243251693883637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'Wet biomass standard curve'!$B$4:$B$11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'Wet biomass standard curve'!$S$4:$S$11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0.68824999999999992</c:v>
                      </c:pt>
                      <c:pt idx="1">
                        <c:v>2.99</c:v>
                      </c:pt>
                      <c:pt idx="2">
                        <c:v>8.7750000000000004</c:v>
                      </c:pt>
                      <c:pt idx="3">
                        <c:v>9.6875</c:v>
                      </c:pt>
                      <c:pt idx="4">
                        <c:v>0.71300000000000008</c:v>
                      </c:pt>
                      <c:pt idx="5">
                        <c:v>4.7850000000000001</c:v>
                      </c:pt>
                      <c:pt idx="6">
                        <c:v>8.6624999999999996</c:v>
                      </c:pt>
                      <c:pt idx="7">
                        <c:v>8.2750000000000004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B147-4F9C-9EAF-192D5D830557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 for A and 600nm for</a:t>
                </a:r>
                <a:r>
                  <a:rPr lang="en-ZA" baseline="0"/>
                  <a:t> Y)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curve'!$CG$4:$CG$11</c:f>
                <c:numCache>
                  <c:formatCode>General</c:formatCode>
                  <c:ptCount val="8"/>
                  <c:pt idx="1">
                    <c:v>6.3966136874651955E-2</c:v>
                  </c:pt>
                  <c:pt idx="2">
                    <c:v>3.2145502536643007E-2</c:v>
                  </c:pt>
                  <c:pt idx="3">
                    <c:v>6.4031242374328445E-2</c:v>
                  </c:pt>
                  <c:pt idx="4">
                    <c:v>2.8867513459481187E-2</c:v>
                  </c:pt>
                  <c:pt idx="5">
                    <c:v>5.7735026918962373E-2</c:v>
                  </c:pt>
                  <c:pt idx="6">
                    <c:v>3.5000000000000142E-2</c:v>
                  </c:pt>
                  <c:pt idx="7">
                    <c:v>3.5590260840104276E-2</c:v>
                  </c:pt>
                </c:numCache>
              </c:numRef>
            </c:plus>
            <c:minus>
              <c:numRef>
                <c:f>'Wet biomass standard curve'!$CG$4:$CG$11</c:f>
                <c:numCache>
                  <c:formatCode>General</c:formatCode>
                  <c:ptCount val="8"/>
                  <c:pt idx="1">
                    <c:v>6.3966136874651955E-2</c:v>
                  </c:pt>
                  <c:pt idx="2">
                    <c:v>3.2145502536643007E-2</c:v>
                  </c:pt>
                  <c:pt idx="3">
                    <c:v>6.4031242374328445E-2</c:v>
                  </c:pt>
                  <c:pt idx="4">
                    <c:v>2.8867513459481187E-2</c:v>
                  </c:pt>
                  <c:pt idx="5">
                    <c:v>5.7735026918962373E-2</c:v>
                  </c:pt>
                  <c:pt idx="6">
                    <c:v>3.5000000000000142E-2</c:v>
                  </c:pt>
                  <c:pt idx="7">
                    <c:v>3.5590260840104276E-2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'Wet biomass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'Wet biomass standard curve'!$CF$4:$CF$11</c:f>
              <c:numCache>
                <c:formatCode>General</c:formatCode>
                <c:ptCount val="8"/>
                <c:pt idx="1">
                  <c:v>7.9275000000000002</c:v>
                </c:pt>
                <c:pt idx="2">
                  <c:v>7.9466666666666663</c:v>
                </c:pt>
                <c:pt idx="3">
                  <c:v>7.9150000000000009</c:v>
                </c:pt>
                <c:pt idx="4">
                  <c:v>7.9350000000000005</c:v>
                </c:pt>
                <c:pt idx="5">
                  <c:v>7.95</c:v>
                </c:pt>
                <c:pt idx="6">
                  <c:v>7.9474999999999998</c:v>
                </c:pt>
                <c:pt idx="7">
                  <c:v>7.95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60-46E2-9AC1-18C3B25A4BEF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curve'!$CM$4:$CM$11</c:f>
                <c:numCache>
                  <c:formatCode>General</c:formatCode>
                  <c:ptCount val="8"/>
                  <c:pt idx="1">
                    <c:v>4.3588989435406275E-2</c:v>
                  </c:pt>
                  <c:pt idx="2">
                    <c:v>0.60047203654014292</c:v>
                  </c:pt>
                  <c:pt idx="3">
                    <c:v>0.76604503784046574</c:v>
                  </c:pt>
                  <c:pt idx="4">
                    <c:v>0.76253961645718216</c:v>
                  </c:pt>
                  <c:pt idx="5">
                    <c:v>0.60058305004387169</c:v>
                  </c:pt>
                  <c:pt idx="6">
                    <c:v>0.32211540375047765</c:v>
                  </c:pt>
                  <c:pt idx="7">
                    <c:v>0.6149457970694111</c:v>
                  </c:pt>
                </c:numCache>
              </c:numRef>
            </c:plus>
            <c:minus>
              <c:numRef>
                <c:f>'Wet biomass standard curve'!$CM$4:$CM$11</c:f>
                <c:numCache>
                  <c:formatCode>General</c:formatCode>
                  <c:ptCount val="8"/>
                  <c:pt idx="1">
                    <c:v>4.3588989435406275E-2</c:v>
                  </c:pt>
                  <c:pt idx="2">
                    <c:v>0.60047203654014292</c:v>
                  </c:pt>
                  <c:pt idx="3">
                    <c:v>0.76604503784046574</c:v>
                  </c:pt>
                  <c:pt idx="4">
                    <c:v>0.76253961645718216</c:v>
                  </c:pt>
                  <c:pt idx="5">
                    <c:v>0.60058305004387169</c:v>
                  </c:pt>
                  <c:pt idx="6">
                    <c:v>0.32211540375047765</c:v>
                  </c:pt>
                  <c:pt idx="7">
                    <c:v>0.6149457970694111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'Wet biomass standard curve'!$CL$4:$CL$11</c:f>
              <c:numCache>
                <c:formatCode>General</c:formatCode>
                <c:ptCount val="8"/>
                <c:pt idx="1">
                  <c:v>7.9849999999999994</c:v>
                </c:pt>
                <c:pt idx="2">
                  <c:v>7.4350000000000005</c:v>
                </c:pt>
                <c:pt idx="3">
                  <c:v>7.2575000000000003</c:v>
                </c:pt>
                <c:pt idx="4">
                  <c:v>7.1999999999999993</c:v>
                </c:pt>
                <c:pt idx="5">
                  <c:v>7.2649999999999997</c:v>
                </c:pt>
                <c:pt idx="6">
                  <c:v>6.5775000000000006</c:v>
                </c:pt>
                <c:pt idx="7">
                  <c:v>6.5374999999999996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60-46E2-9AC1-18C3B25A4BEF}"/>
            </c:ext>
          </c:extLst>
        </c:ser>
        <c:ser>
          <c:idx val="2"/>
          <c:order val="2"/>
          <c:tx>
            <c:v>Yeast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'Wet biomass standard curve'!$CS$4:$CS$11</c:f>
                <c:numCache>
                  <c:formatCode>General</c:formatCode>
                  <c:ptCount val="8"/>
                  <c:pt idx="1">
                    <c:v>0.21700614430625384</c:v>
                  </c:pt>
                  <c:pt idx="2">
                    <c:v>7.6321687612368808E-2</c:v>
                  </c:pt>
                  <c:pt idx="3">
                    <c:v>8.1240384046359401E-2</c:v>
                  </c:pt>
                  <c:pt idx="4">
                    <c:v>5.2281290471193648E-2</c:v>
                  </c:pt>
                  <c:pt idx="5">
                    <c:v>4.0414518843273968E-2</c:v>
                  </c:pt>
                  <c:pt idx="6">
                    <c:v>5.0000000000003375E-3</c:v>
                  </c:pt>
                  <c:pt idx="7">
                    <c:v>5.7735026918961348E-3</c:v>
                  </c:pt>
                </c:numCache>
              </c:numRef>
            </c:plus>
            <c:minus>
              <c:numRef>
                <c:f>'Wet biomass standard curve'!$CS$4:$CS$11</c:f>
                <c:numCache>
                  <c:formatCode>General</c:formatCode>
                  <c:ptCount val="8"/>
                  <c:pt idx="1">
                    <c:v>0.21700614430625384</c:v>
                  </c:pt>
                  <c:pt idx="2">
                    <c:v>7.6321687612368808E-2</c:v>
                  </c:pt>
                  <c:pt idx="3">
                    <c:v>8.1240384046359401E-2</c:v>
                  </c:pt>
                  <c:pt idx="4">
                    <c:v>5.2281290471193648E-2</c:v>
                  </c:pt>
                  <c:pt idx="5">
                    <c:v>4.0414518843273968E-2</c:v>
                  </c:pt>
                  <c:pt idx="6">
                    <c:v>5.0000000000003375E-3</c:v>
                  </c:pt>
                  <c:pt idx="7">
                    <c:v>5.7735026918961348E-3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'Wet biomass standard curve'!$CR$4:$CR$11</c:f>
              <c:numCache>
                <c:formatCode>General</c:formatCode>
                <c:ptCount val="8"/>
                <c:pt idx="1">
                  <c:v>4.6575000000000006</c:v>
                </c:pt>
                <c:pt idx="2">
                  <c:v>4.6924999999999999</c:v>
                </c:pt>
                <c:pt idx="3">
                  <c:v>4.5600000000000005</c:v>
                </c:pt>
                <c:pt idx="4">
                  <c:v>4.63</c:v>
                </c:pt>
                <c:pt idx="5">
                  <c:v>4.665</c:v>
                </c:pt>
                <c:pt idx="6">
                  <c:v>4.6825000000000001</c:v>
                </c:pt>
                <c:pt idx="7">
                  <c:v>4.7450000000000001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60-46E2-9AC1-18C3B25A4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Accumulation in Dry</a:t>
            </a:r>
            <a:r>
              <a:rPr lang="en-US" baseline="0"/>
              <a:t> mass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[1]Sheet1!$BN$4:$BN$11</c:f>
                <c:numCache>
                  <c:formatCode>General</c:formatCode>
                  <c:ptCount val="8"/>
                  <c:pt idx="0">
                    <c:v>0.81649658092772603</c:v>
                  </c:pt>
                  <c:pt idx="1">
                    <c:v>1.5</c:v>
                  </c:pt>
                  <c:pt idx="2">
                    <c:v>0</c:v>
                  </c:pt>
                  <c:pt idx="3">
                    <c:v>1</c:v>
                  </c:pt>
                  <c:pt idx="5">
                    <c:v>0.57735026918962573</c:v>
                  </c:pt>
                  <c:pt idx="6">
                    <c:v>1.7320508075688772</c:v>
                  </c:pt>
                  <c:pt idx="7">
                    <c:v>0.57735026918962573</c:v>
                  </c:pt>
                </c:numCache>
              </c:numRef>
            </c:plus>
            <c:minus>
              <c:numRef>
                <c:f>[1]Sheet1!$BN$4:$BN$11</c:f>
                <c:numCache>
                  <c:formatCode>General</c:formatCode>
                  <c:ptCount val="8"/>
                  <c:pt idx="0">
                    <c:v>0.81649658092772603</c:v>
                  </c:pt>
                  <c:pt idx="1">
                    <c:v>1.5</c:v>
                  </c:pt>
                  <c:pt idx="2">
                    <c:v>0</c:v>
                  </c:pt>
                  <c:pt idx="3">
                    <c:v>1</c:v>
                  </c:pt>
                  <c:pt idx="5">
                    <c:v>0.57735026918962573</c:v>
                  </c:pt>
                  <c:pt idx="6">
                    <c:v>1.7320508075688772</c:v>
                  </c:pt>
                  <c:pt idx="7">
                    <c:v>0.57735026918962573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[1]Sheet1!$BM$4:$BM$11</c:f>
              <c:numCache>
                <c:formatCode>General</c:formatCode>
                <c:ptCount val="8"/>
                <c:pt idx="0">
                  <c:v>1</c:v>
                </c:pt>
                <c:pt idx="1">
                  <c:v>0.75</c:v>
                </c:pt>
                <c:pt idx="2">
                  <c:v>0</c:v>
                </c:pt>
                <c:pt idx="3">
                  <c:v>0.5</c:v>
                </c:pt>
                <c:pt idx="5">
                  <c:v>2.5</c:v>
                </c:pt>
                <c:pt idx="6">
                  <c:v>2.5</c:v>
                </c:pt>
                <c:pt idx="7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04-432C-A68E-59DE7025673D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[1]Sheet1!$CH$4:$CH$11</c:f>
                <c:numCache>
                  <c:formatCode>General</c:formatCode>
                  <c:ptCount val="8"/>
                  <c:pt idx="0">
                    <c:v>1.5</c:v>
                  </c:pt>
                  <c:pt idx="1">
                    <c:v>0.81649658092772603</c:v>
                  </c:pt>
                  <c:pt idx="2">
                    <c:v>1</c:v>
                  </c:pt>
                  <c:pt idx="3">
                    <c:v>0.5</c:v>
                  </c:pt>
                  <c:pt idx="5">
                    <c:v>1.8257418583505538</c:v>
                  </c:pt>
                  <c:pt idx="6">
                    <c:v>2.0816659994661326</c:v>
                  </c:pt>
                  <c:pt idx="7">
                    <c:v>5</c:v>
                  </c:pt>
                </c:numCache>
              </c:numRef>
            </c:plus>
            <c:minus>
              <c:numRef>
                <c:f>[1]Sheet1!$CH$4:$CH$11</c:f>
                <c:numCache>
                  <c:formatCode>General</c:formatCode>
                  <c:ptCount val="8"/>
                  <c:pt idx="0">
                    <c:v>1.5</c:v>
                  </c:pt>
                  <c:pt idx="1">
                    <c:v>0.81649658092772603</c:v>
                  </c:pt>
                  <c:pt idx="2">
                    <c:v>1</c:v>
                  </c:pt>
                  <c:pt idx="3">
                    <c:v>0.5</c:v>
                  </c:pt>
                  <c:pt idx="5">
                    <c:v>1.8257418583505538</c:v>
                  </c:pt>
                  <c:pt idx="6">
                    <c:v>2.0816659994661326</c:v>
                  </c:pt>
                  <c:pt idx="7">
                    <c:v>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[1]Sheet1!$CG$4:$CG$11</c:f>
              <c:numCache>
                <c:formatCode>General</c:formatCode>
                <c:ptCount val="8"/>
                <c:pt idx="0">
                  <c:v>0.75</c:v>
                </c:pt>
                <c:pt idx="1">
                  <c:v>1</c:v>
                </c:pt>
                <c:pt idx="2">
                  <c:v>2.5</c:v>
                </c:pt>
                <c:pt idx="3">
                  <c:v>2.75</c:v>
                </c:pt>
                <c:pt idx="5">
                  <c:v>5</c:v>
                </c:pt>
                <c:pt idx="6">
                  <c:v>7.5</c:v>
                </c:pt>
                <c:pt idx="7">
                  <c:v>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04-432C-A68E-59DE7025673D}"/>
            </c:ext>
          </c:extLst>
        </c:ser>
        <c:ser>
          <c:idx val="2"/>
          <c:order val="2"/>
          <c:tx>
            <c:v>Yeast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[1]Sheet1!$DB$4:$DB$11</c:f>
                <c:numCache>
                  <c:formatCode>General</c:formatCode>
                  <c:ptCount val="8"/>
                  <c:pt idx="0">
                    <c:v>0.57735026918962573</c:v>
                  </c:pt>
                  <c:pt idx="1">
                    <c:v>3.4034296427770228</c:v>
                  </c:pt>
                  <c:pt idx="2">
                    <c:v>6.1846584384264904</c:v>
                  </c:pt>
                  <c:pt idx="3">
                    <c:v>4.1129875597510219</c:v>
                  </c:pt>
                  <c:pt idx="5">
                    <c:v>4.8304589153964796</c:v>
                  </c:pt>
                  <c:pt idx="6">
                    <c:v>4.5734742446707477</c:v>
                  </c:pt>
                  <c:pt idx="7">
                    <c:v>6.6017674401127868</c:v>
                  </c:pt>
                </c:numCache>
              </c:numRef>
            </c:plus>
            <c:minus>
              <c:numRef>
                <c:f>[1]Sheet1!$DB$4:$DB$11</c:f>
                <c:numCache>
                  <c:formatCode>General</c:formatCode>
                  <c:ptCount val="8"/>
                  <c:pt idx="0">
                    <c:v>0.57735026918962573</c:v>
                  </c:pt>
                  <c:pt idx="1">
                    <c:v>3.4034296427770228</c:v>
                  </c:pt>
                  <c:pt idx="2">
                    <c:v>6.1846584384264904</c:v>
                  </c:pt>
                  <c:pt idx="3">
                    <c:v>4.1129875597510219</c:v>
                  </c:pt>
                  <c:pt idx="5">
                    <c:v>4.8304589153964796</c:v>
                  </c:pt>
                  <c:pt idx="6">
                    <c:v>4.5734742446707477</c:v>
                  </c:pt>
                  <c:pt idx="7">
                    <c:v>6.6017674401127868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[1]Sheet1!$DA$4:$DA$11</c:f>
              <c:numCache>
                <c:formatCode>General</c:formatCode>
                <c:ptCount val="8"/>
                <c:pt idx="0">
                  <c:v>3.5</c:v>
                </c:pt>
                <c:pt idx="1">
                  <c:v>26.75</c:v>
                </c:pt>
                <c:pt idx="2">
                  <c:v>57.75</c:v>
                </c:pt>
                <c:pt idx="3">
                  <c:v>74.75</c:v>
                </c:pt>
                <c:pt idx="5">
                  <c:v>86</c:v>
                </c:pt>
                <c:pt idx="6">
                  <c:v>100.25</c:v>
                </c:pt>
                <c:pt idx="7">
                  <c:v>114.75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04-432C-A68E-59DE70256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Dry mass (mg)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curve'!$X$4:$X$11</c:f>
                <c:numCache>
                  <c:formatCode>General</c:formatCode>
                  <c:ptCount val="8"/>
                  <c:pt idx="0">
                    <c:v>3.9475730941090546E-2</c:v>
                  </c:pt>
                  <c:pt idx="1">
                    <c:v>0.60044427995721084</c:v>
                  </c:pt>
                  <c:pt idx="2">
                    <c:v>0.15513435037626783</c:v>
                  </c:pt>
                  <c:pt idx="3">
                    <c:v>0.11030261405182862</c:v>
                  </c:pt>
                  <c:pt idx="4">
                    <c:v>0.26570660511172844</c:v>
                  </c:pt>
                  <c:pt idx="5">
                    <c:v>0.16820126832656965</c:v>
                  </c:pt>
                  <c:pt idx="6">
                    <c:v>7.8049129826453845E-2</c:v>
                  </c:pt>
                  <c:pt idx="7">
                    <c:v>6.9940450861191147E-2</c:v>
                  </c:pt>
                </c:numCache>
              </c:numRef>
            </c:plus>
            <c:minus>
              <c:numRef>
                <c:f>'Dry mass standard curve'!$X$4:$X$11</c:f>
                <c:numCache>
                  <c:formatCode>General</c:formatCode>
                  <c:ptCount val="8"/>
                  <c:pt idx="0">
                    <c:v>3.9475730941090546E-2</c:v>
                  </c:pt>
                  <c:pt idx="1">
                    <c:v>0.60044427995721084</c:v>
                  </c:pt>
                  <c:pt idx="2">
                    <c:v>0.15513435037626783</c:v>
                  </c:pt>
                  <c:pt idx="3">
                    <c:v>0.11030261405182862</c:v>
                  </c:pt>
                  <c:pt idx="4">
                    <c:v>0.26570660511172844</c:v>
                  </c:pt>
                  <c:pt idx="5">
                    <c:v>0.16820126832656965</c:v>
                  </c:pt>
                  <c:pt idx="6">
                    <c:v>7.8049129826453845E-2</c:v>
                  </c:pt>
                  <c:pt idx="7">
                    <c:v>6.9940450861191147E-2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'Dry 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curve'!$W$4:$W$11</c:f>
              <c:numCache>
                <c:formatCode>0.00</c:formatCode>
                <c:ptCount val="8"/>
                <c:pt idx="0">
                  <c:v>8.1774999999999984</c:v>
                </c:pt>
                <c:pt idx="1">
                  <c:v>7.4499999999999993</c:v>
                </c:pt>
                <c:pt idx="2">
                  <c:v>6.99</c:v>
                </c:pt>
                <c:pt idx="3">
                  <c:v>6.3849999999999998</c:v>
                </c:pt>
                <c:pt idx="4">
                  <c:v>6.39</c:v>
                </c:pt>
                <c:pt idx="5">
                  <c:v>6.3724999999999996</c:v>
                </c:pt>
                <c:pt idx="6">
                  <c:v>6.4325000000000001</c:v>
                </c:pt>
                <c:pt idx="7">
                  <c:v>6.4325000000000001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ED-42A0-9873-5127B010ECBC}"/>
            </c:ext>
          </c:extLst>
        </c:ser>
        <c:ser>
          <c:idx val="1"/>
          <c:order val="1"/>
          <c:tx>
            <c:v>Algae Control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curve'!$R$4:$R$11</c:f>
                <c:numCache>
                  <c:formatCode>General</c:formatCode>
                  <c:ptCount val="8"/>
                  <c:pt idx="0">
                    <c:v>2.4494897427831983E-2</c:v>
                  </c:pt>
                  <c:pt idx="1">
                    <c:v>0.11195237082497782</c:v>
                  </c:pt>
                  <c:pt idx="2">
                    <c:v>2.6457513110646126E-2</c:v>
                  </c:pt>
                  <c:pt idx="3">
                    <c:v>0.1819111504737041</c:v>
                  </c:pt>
                  <c:pt idx="4">
                    <c:v>1.7320508075689259E-2</c:v>
                  </c:pt>
                  <c:pt idx="5">
                    <c:v>5.4772255750517064E-2</c:v>
                  </c:pt>
                  <c:pt idx="6">
                    <c:v>5.5602757725373951E-2</c:v>
                  </c:pt>
                  <c:pt idx="7">
                    <c:v>8.1240384046359401E-2</c:v>
                  </c:pt>
                </c:numCache>
              </c:numRef>
            </c:plus>
            <c:minus>
              <c:numRef>
                <c:f>'Dry mass standard curve'!$R$4:$R$11</c:f>
                <c:numCache>
                  <c:formatCode>General</c:formatCode>
                  <c:ptCount val="8"/>
                  <c:pt idx="0">
                    <c:v>2.4494897427831983E-2</c:v>
                  </c:pt>
                  <c:pt idx="1">
                    <c:v>0.11195237082497782</c:v>
                  </c:pt>
                  <c:pt idx="2">
                    <c:v>2.6457513110646126E-2</c:v>
                  </c:pt>
                  <c:pt idx="3">
                    <c:v>0.1819111504737041</c:v>
                  </c:pt>
                  <c:pt idx="4">
                    <c:v>1.7320508075689259E-2</c:v>
                  </c:pt>
                  <c:pt idx="5">
                    <c:v>5.4772255750517064E-2</c:v>
                  </c:pt>
                  <c:pt idx="6">
                    <c:v>5.5602757725373951E-2</c:v>
                  </c:pt>
                  <c:pt idx="7">
                    <c:v>8.1240384046359401E-2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'Dry 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curve'!$Q$4:$Q$11</c:f>
              <c:numCache>
                <c:formatCode>0.00</c:formatCode>
                <c:ptCount val="8"/>
                <c:pt idx="0">
                  <c:v>8.14</c:v>
                </c:pt>
                <c:pt idx="1">
                  <c:v>8.16</c:v>
                </c:pt>
                <c:pt idx="2">
                  <c:v>8.0649999999999995</c:v>
                </c:pt>
                <c:pt idx="3">
                  <c:v>8.067499999999999</c:v>
                </c:pt>
                <c:pt idx="4">
                  <c:v>8.0449999999999999</c:v>
                </c:pt>
                <c:pt idx="5">
                  <c:v>8.14</c:v>
                </c:pt>
                <c:pt idx="6">
                  <c:v>8.0824999999999996</c:v>
                </c:pt>
                <c:pt idx="7">
                  <c:v>8.0399999999999991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ED-42A0-9873-5127B010ECBC}"/>
            </c:ext>
          </c:extLst>
        </c:ser>
        <c:ser>
          <c:idx val="2"/>
          <c:order val="2"/>
          <c:tx>
            <c:v>Yeast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curve'!$AD$4:$AD$11</c:f>
                <c:numCache>
                  <c:formatCode>General</c:formatCode>
                  <c:ptCount val="8"/>
                  <c:pt idx="0">
                    <c:v>4.112987559751019E-2</c:v>
                  </c:pt>
                  <c:pt idx="1">
                    <c:v>0.20550750189064468</c:v>
                  </c:pt>
                  <c:pt idx="2">
                    <c:v>7.6321687612368808E-2</c:v>
                  </c:pt>
                  <c:pt idx="3">
                    <c:v>8.3815273071200805E-2</c:v>
                  </c:pt>
                  <c:pt idx="4">
                    <c:v>5.4999999999999855E-2</c:v>
                  </c:pt>
                  <c:pt idx="5">
                    <c:v>4.0414518843273968E-2</c:v>
                  </c:pt>
                  <c:pt idx="6">
                    <c:v>0</c:v>
                  </c:pt>
                  <c:pt idx="7">
                    <c:v>5.7735026918961348E-3</c:v>
                  </c:pt>
                </c:numCache>
              </c:numRef>
            </c:plus>
            <c:minus>
              <c:numRef>
                <c:f>'Dry mass standard curve'!$AD$4:$AD$11</c:f>
                <c:numCache>
                  <c:formatCode>General</c:formatCode>
                  <c:ptCount val="8"/>
                  <c:pt idx="0">
                    <c:v>4.112987559751019E-2</c:v>
                  </c:pt>
                  <c:pt idx="1">
                    <c:v>0.20550750189064468</c:v>
                  </c:pt>
                  <c:pt idx="2">
                    <c:v>7.6321687612368808E-2</c:v>
                  </c:pt>
                  <c:pt idx="3">
                    <c:v>8.3815273071200805E-2</c:v>
                  </c:pt>
                  <c:pt idx="4">
                    <c:v>5.4999999999999855E-2</c:v>
                  </c:pt>
                  <c:pt idx="5">
                    <c:v>4.0414518843273968E-2</c:v>
                  </c:pt>
                  <c:pt idx="6">
                    <c:v>0</c:v>
                  </c:pt>
                  <c:pt idx="7">
                    <c:v>5.7735026918961348E-3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'Dry mass standard curve'!$B$4:$B$11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curve'!$AC$4:$AC$11</c:f>
              <c:numCache>
                <c:formatCode>0.00</c:formatCode>
                <c:ptCount val="8"/>
                <c:pt idx="0">
                  <c:v>5.3125</c:v>
                </c:pt>
                <c:pt idx="1">
                  <c:v>4.6449999999999996</c:v>
                </c:pt>
                <c:pt idx="2">
                  <c:v>4.6924999999999999</c:v>
                </c:pt>
                <c:pt idx="3">
                  <c:v>4.5625</c:v>
                </c:pt>
                <c:pt idx="4">
                  <c:v>4.6274999999999995</c:v>
                </c:pt>
                <c:pt idx="5">
                  <c:v>4.665</c:v>
                </c:pt>
                <c:pt idx="6">
                  <c:v>4.68</c:v>
                </c:pt>
                <c:pt idx="7">
                  <c:v>4.7450000000000001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ED-42A0-9873-5127B010E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Accumulation in Dry</a:t>
            </a:r>
            <a:r>
              <a:rPr lang="en-US" baseline="0"/>
              <a:t> mass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[1]Sheet1!$BN$4:$BN$11</c:f>
                <c:numCache>
                  <c:formatCode>General</c:formatCode>
                  <c:ptCount val="8"/>
                  <c:pt idx="0">
                    <c:v>0.81649658092772603</c:v>
                  </c:pt>
                  <c:pt idx="1">
                    <c:v>1.5</c:v>
                  </c:pt>
                  <c:pt idx="2">
                    <c:v>0</c:v>
                  </c:pt>
                  <c:pt idx="3">
                    <c:v>1</c:v>
                  </c:pt>
                  <c:pt idx="5">
                    <c:v>0.57735026918962573</c:v>
                  </c:pt>
                  <c:pt idx="6">
                    <c:v>1.7320508075688772</c:v>
                  </c:pt>
                  <c:pt idx="7">
                    <c:v>0.57735026918962573</c:v>
                  </c:pt>
                </c:numCache>
              </c:numRef>
            </c:plus>
            <c:minus>
              <c:numRef>
                <c:f>[1]Sheet1!$BN$4:$BN$11</c:f>
                <c:numCache>
                  <c:formatCode>General</c:formatCode>
                  <c:ptCount val="8"/>
                  <c:pt idx="0">
                    <c:v>0.81649658092772603</c:v>
                  </c:pt>
                  <c:pt idx="1">
                    <c:v>1.5</c:v>
                  </c:pt>
                  <c:pt idx="2">
                    <c:v>0</c:v>
                  </c:pt>
                  <c:pt idx="3">
                    <c:v>1</c:v>
                  </c:pt>
                  <c:pt idx="5">
                    <c:v>0.57735026918962573</c:v>
                  </c:pt>
                  <c:pt idx="6">
                    <c:v>1.7320508075688772</c:v>
                  </c:pt>
                  <c:pt idx="7">
                    <c:v>0.57735026918962573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[1]Sheet1!$BM$4:$BM$11</c:f>
              <c:numCache>
                <c:formatCode>General</c:formatCode>
                <c:ptCount val="8"/>
                <c:pt idx="0">
                  <c:v>1</c:v>
                </c:pt>
                <c:pt idx="1">
                  <c:v>0.75</c:v>
                </c:pt>
                <c:pt idx="2">
                  <c:v>0</c:v>
                </c:pt>
                <c:pt idx="3">
                  <c:v>0.5</c:v>
                </c:pt>
                <c:pt idx="5">
                  <c:v>2.5</c:v>
                </c:pt>
                <c:pt idx="6">
                  <c:v>2.5</c:v>
                </c:pt>
                <c:pt idx="7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B-49F9-836B-4B9681C47098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[1]Sheet1!$CH$4:$CH$11</c:f>
                <c:numCache>
                  <c:formatCode>General</c:formatCode>
                  <c:ptCount val="8"/>
                  <c:pt idx="0">
                    <c:v>1.5</c:v>
                  </c:pt>
                  <c:pt idx="1">
                    <c:v>0.81649658092772603</c:v>
                  </c:pt>
                  <c:pt idx="2">
                    <c:v>1</c:v>
                  </c:pt>
                  <c:pt idx="3">
                    <c:v>0.5</c:v>
                  </c:pt>
                  <c:pt idx="5">
                    <c:v>1.8257418583505538</c:v>
                  </c:pt>
                  <c:pt idx="6">
                    <c:v>2.0816659994661326</c:v>
                  </c:pt>
                  <c:pt idx="7">
                    <c:v>5</c:v>
                  </c:pt>
                </c:numCache>
              </c:numRef>
            </c:plus>
            <c:minus>
              <c:numRef>
                <c:f>[1]Sheet1!$CH$4:$CH$11</c:f>
                <c:numCache>
                  <c:formatCode>General</c:formatCode>
                  <c:ptCount val="8"/>
                  <c:pt idx="0">
                    <c:v>1.5</c:v>
                  </c:pt>
                  <c:pt idx="1">
                    <c:v>0.81649658092772603</c:v>
                  </c:pt>
                  <c:pt idx="2">
                    <c:v>1</c:v>
                  </c:pt>
                  <c:pt idx="3">
                    <c:v>0.5</c:v>
                  </c:pt>
                  <c:pt idx="5">
                    <c:v>1.8257418583505538</c:v>
                  </c:pt>
                  <c:pt idx="6">
                    <c:v>2.0816659994661326</c:v>
                  </c:pt>
                  <c:pt idx="7">
                    <c:v>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[1]Sheet1!$CG$4:$CG$11</c:f>
              <c:numCache>
                <c:formatCode>General</c:formatCode>
                <c:ptCount val="8"/>
                <c:pt idx="0">
                  <c:v>0.75</c:v>
                </c:pt>
                <c:pt idx="1">
                  <c:v>1</c:v>
                </c:pt>
                <c:pt idx="2">
                  <c:v>2.5</c:v>
                </c:pt>
                <c:pt idx="3">
                  <c:v>2.75</c:v>
                </c:pt>
                <c:pt idx="5">
                  <c:v>5</c:v>
                </c:pt>
                <c:pt idx="6">
                  <c:v>7.5</c:v>
                </c:pt>
                <c:pt idx="7">
                  <c:v>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EB-49F9-836B-4B9681C47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[1]Sheet1!$DB$4:$DB$11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0.57735026918962573</c:v>
                        </c:pt>
                        <c:pt idx="1">
                          <c:v>3.4034296427770228</c:v>
                        </c:pt>
                        <c:pt idx="2">
                          <c:v>6.1846584384264904</c:v>
                        </c:pt>
                        <c:pt idx="3">
                          <c:v>4.1129875597510219</c:v>
                        </c:pt>
                        <c:pt idx="5">
                          <c:v>4.8304589153964796</c:v>
                        </c:pt>
                        <c:pt idx="6">
                          <c:v>4.5734742446707477</c:v>
                        </c:pt>
                        <c:pt idx="7">
                          <c:v>6.6017674401127868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[1]Sheet1!$DB$4:$DB$11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0.57735026918962573</c:v>
                        </c:pt>
                        <c:pt idx="1">
                          <c:v>3.4034296427770228</c:v>
                        </c:pt>
                        <c:pt idx="2">
                          <c:v>6.1846584384264904</c:v>
                        </c:pt>
                        <c:pt idx="3">
                          <c:v>4.1129875597510219</c:v>
                        </c:pt>
                        <c:pt idx="5">
                          <c:v>4.8304589153964796</c:v>
                        </c:pt>
                        <c:pt idx="6">
                          <c:v>4.5734742446707477</c:v>
                        </c:pt>
                        <c:pt idx="7">
                          <c:v>6.6017674401127868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[1]Sheet1!$B$4:$B$11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[1]Sheet1!$DA$4:$DA$11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3.5</c:v>
                      </c:pt>
                      <c:pt idx="1">
                        <c:v>26.75</c:v>
                      </c:pt>
                      <c:pt idx="2">
                        <c:v>57.75</c:v>
                      </c:pt>
                      <c:pt idx="3">
                        <c:v>74.75</c:v>
                      </c:pt>
                      <c:pt idx="5">
                        <c:v>86</c:v>
                      </c:pt>
                      <c:pt idx="6">
                        <c:v>100.25</c:v>
                      </c:pt>
                      <c:pt idx="7">
                        <c:v>114.75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BEB-49F9-836B-4B9681C47098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Dry mass (mg)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Box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curve'!$AG$31:$AG$38</c:f>
                <c:numCache>
                  <c:formatCode>General</c:formatCode>
                  <c:ptCount val="8"/>
                  <c:pt idx="0">
                    <c:v>9.8994949366116632E-3</c:v>
                  </c:pt>
                  <c:pt idx="1">
                    <c:v>2.8284271247461927E-3</c:v>
                  </c:pt>
                  <c:pt idx="2">
                    <c:v>3.8183766184073605E-2</c:v>
                  </c:pt>
                  <c:pt idx="3">
                    <c:v>0</c:v>
                  </c:pt>
                  <c:pt idx="4">
                    <c:v>8.4852813742385784E-3</c:v>
                  </c:pt>
                  <c:pt idx="5">
                    <c:v>0.13152186130069754</c:v>
                  </c:pt>
                  <c:pt idx="6">
                    <c:v>1.0606601717798222E-2</c:v>
                  </c:pt>
                  <c:pt idx="7">
                    <c:v>3.9597979746446695E-2</c:v>
                  </c:pt>
                </c:numCache>
              </c:numRef>
            </c:plus>
            <c:minus>
              <c:numRef>
                <c:f>'Dry mass standard curve'!$AG$31:$AG$38</c:f>
                <c:numCache>
                  <c:formatCode>General</c:formatCode>
                  <c:ptCount val="8"/>
                  <c:pt idx="0">
                    <c:v>9.8994949366116632E-3</c:v>
                  </c:pt>
                  <c:pt idx="1">
                    <c:v>2.8284271247461927E-3</c:v>
                  </c:pt>
                  <c:pt idx="2">
                    <c:v>3.8183766184073605E-2</c:v>
                  </c:pt>
                  <c:pt idx="3">
                    <c:v>0</c:v>
                  </c:pt>
                  <c:pt idx="4">
                    <c:v>8.4852813742385784E-3</c:v>
                  </c:pt>
                  <c:pt idx="5">
                    <c:v>0.13152186130069754</c:v>
                  </c:pt>
                  <c:pt idx="6">
                    <c:v>1.0606601717798222E-2</c:v>
                  </c:pt>
                  <c:pt idx="7">
                    <c:v>3.9597979746446695E-2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curve'!$AF$31:$AF$38</c:f>
              <c:numCache>
                <c:formatCode>General</c:formatCode>
                <c:ptCount val="8"/>
                <c:pt idx="0">
                  <c:v>0.11399999999999999</c:v>
                </c:pt>
                <c:pt idx="1">
                  <c:v>0.25</c:v>
                </c:pt>
                <c:pt idx="2">
                  <c:v>0.309</c:v>
                </c:pt>
                <c:pt idx="3">
                  <c:v>0.45100000000000001</c:v>
                </c:pt>
                <c:pt idx="4">
                  <c:v>0.314</c:v>
                </c:pt>
                <c:pt idx="5">
                  <c:v>0.52500000000000002</c:v>
                </c:pt>
                <c:pt idx="6">
                  <c:v>0.29449999999999998</c:v>
                </c:pt>
                <c:pt idx="7">
                  <c:v>0.51400000000000001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1C-40C8-BF7E-8BDFBB8286AB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curve'!$AI$31:$AI$38</c:f>
                <c:numCache>
                  <c:formatCode>General</c:formatCode>
                  <c:ptCount val="8"/>
                  <c:pt idx="0">
                    <c:v>1.4142135623730866E-3</c:v>
                  </c:pt>
                  <c:pt idx="1">
                    <c:v>3.5355339059327407E-3</c:v>
                  </c:pt>
                  <c:pt idx="2">
                    <c:v>0.10606601717798222</c:v>
                  </c:pt>
                  <c:pt idx="4">
                    <c:v>2.8284271247461926E-2</c:v>
                  </c:pt>
                  <c:pt idx="6">
                    <c:v>0.10606601717798206</c:v>
                  </c:pt>
                  <c:pt idx="7">
                    <c:v>2.1213203435596288E-2</c:v>
                  </c:pt>
                </c:numCache>
              </c:numRef>
            </c:plus>
            <c:minus>
              <c:numRef>
                <c:f>'Dry mass standard curve'!$AI$31:$AI$38</c:f>
                <c:numCache>
                  <c:formatCode>General</c:formatCode>
                  <c:ptCount val="8"/>
                  <c:pt idx="0">
                    <c:v>1.4142135623730866E-3</c:v>
                  </c:pt>
                  <c:pt idx="1">
                    <c:v>3.5355339059327407E-3</c:v>
                  </c:pt>
                  <c:pt idx="2">
                    <c:v>0.10606601717798222</c:v>
                  </c:pt>
                  <c:pt idx="4">
                    <c:v>2.8284271247461926E-2</c:v>
                  </c:pt>
                  <c:pt idx="6">
                    <c:v>0.10606601717798206</c:v>
                  </c:pt>
                  <c:pt idx="7">
                    <c:v>2.1213203435596288E-2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curve'!$AH$31:$AH$38</c:f>
              <c:numCache>
                <c:formatCode>General</c:formatCode>
                <c:ptCount val="8"/>
                <c:pt idx="0">
                  <c:v>0.11699999999999999</c:v>
                </c:pt>
                <c:pt idx="1">
                  <c:v>0.30149999999999999</c:v>
                </c:pt>
                <c:pt idx="2">
                  <c:v>1.0449999999999999</c:v>
                </c:pt>
                <c:pt idx="4">
                  <c:v>2.4</c:v>
                </c:pt>
                <c:pt idx="6">
                  <c:v>3.0650000000000004</c:v>
                </c:pt>
                <c:pt idx="7">
                  <c:v>3.0149999999999997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1C-40C8-BF7E-8BDFBB828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[1]Sheet1!$AV$4:$AV$11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3.2724863126782772E-2</c:v>
                        </c:pt>
                        <c:pt idx="1">
                          <c:v>1.9636275953788513</c:v>
                        </c:pt>
                        <c:pt idx="2">
                          <c:v>3.2828785641059994</c:v>
                        </c:pt>
                        <c:pt idx="3">
                          <c:v>2.8281324815738995</c:v>
                        </c:pt>
                        <c:pt idx="5">
                          <c:v>2.3045245351988197</c:v>
                        </c:pt>
                        <c:pt idx="6">
                          <c:v>2.8680350416269387</c:v>
                        </c:pt>
                        <c:pt idx="7">
                          <c:v>3.2773210604597902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[1]Sheet1!$AV$4:$AV$11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3.2724863126782772E-2</c:v>
                        </c:pt>
                        <c:pt idx="1">
                          <c:v>1.9636275953788513</c:v>
                        </c:pt>
                        <c:pt idx="2">
                          <c:v>3.2828785641059994</c:v>
                        </c:pt>
                        <c:pt idx="3">
                          <c:v>2.8281324815738995</c:v>
                        </c:pt>
                        <c:pt idx="5">
                          <c:v>2.3045245351988197</c:v>
                        </c:pt>
                        <c:pt idx="6">
                          <c:v>2.8680350416269387</c:v>
                        </c:pt>
                        <c:pt idx="7">
                          <c:v>3.2773210604597902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[1]Sheet1!$B$4:$B$11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[1]Sheet1!$AU$4:$AU$11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9.2249999999999999E-2</c:v>
                      </c:pt>
                      <c:pt idx="1">
                        <c:v>28.524999999999999</c:v>
                      </c:pt>
                      <c:pt idx="2">
                        <c:v>28.487500000000001</c:v>
                      </c:pt>
                      <c:pt idx="3">
                        <c:v>30.55</c:v>
                      </c:pt>
                      <c:pt idx="5">
                        <c:v>23.833333333333332</c:v>
                      </c:pt>
                      <c:pt idx="6">
                        <c:v>20.137499999999999</c:v>
                      </c:pt>
                      <c:pt idx="7">
                        <c:v>17.225000000000001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741C-40C8-BF7E-8BDFBB8286AB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 Box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curve'!$AK$31:$AK$38</c:f>
                <c:numCache>
                  <c:formatCode>General</c:formatCode>
                  <c:ptCount val="8"/>
                  <c:pt idx="0">
                    <c:v>4.2426406871192788E-3</c:v>
                  </c:pt>
                  <c:pt idx="1">
                    <c:v>9.1923881554251269E-3</c:v>
                  </c:pt>
                  <c:pt idx="2">
                    <c:v>7.0710678118654623E-3</c:v>
                  </c:pt>
                  <c:pt idx="3">
                    <c:v>8.485281374238561E-2</c:v>
                  </c:pt>
                  <c:pt idx="4">
                    <c:v>4.2426406871192892E-3</c:v>
                  </c:pt>
                  <c:pt idx="5">
                    <c:v>5.6568542494923853E-3</c:v>
                  </c:pt>
                  <c:pt idx="6">
                    <c:v>7.7781745930520299E-3</c:v>
                  </c:pt>
                  <c:pt idx="7">
                    <c:v>5.5154328932550713E-2</c:v>
                  </c:pt>
                </c:numCache>
              </c:numRef>
            </c:plus>
            <c:minus>
              <c:numRef>
                <c:f>'Dry mass standard curve'!$AK$31:$AK$38</c:f>
                <c:numCache>
                  <c:formatCode>General</c:formatCode>
                  <c:ptCount val="8"/>
                  <c:pt idx="0">
                    <c:v>4.2426406871192788E-3</c:v>
                  </c:pt>
                  <c:pt idx="1">
                    <c:v>9.1923881554251269E-3</c:v>
                  </c:pt>
                  <c:pt idx="2">
                    <c:v>7.0710678118654623E-3</c:v>
                  </c:pt>
                  <c:pt idx="3">
                    <c:v>8.485281374238561E-2</c:v>
                  </c:pt>
                  <c:pt idx="4">
                    <c:v>4.2426406871192892E-3</c:v>
                  </c:pt>
                  <c:pt idx="5">
                    <c:v>5.6568542494923853E-3</c:v>
                  </c:pt>
                  <c:pt idx="6">
                    <c:v>7.7781745930520299E-3</c:v>
                  </c:pt>
                  <c:pt idx="7">
                    <c:v>5.5154328932550713E-2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curve'!$AJ$31:$AJ$38</c:f>
              <c:numCache>
                <c:formatCode>General</c:formatCode>
                <c:ptCount val="8"/>
                <c:pt idx="0">
                  <c:v>8.7999999999999995E-2</c:v>
                </c:pt>
                <c:pt idx="1">
                  <c:v>0.2505</c:v>
                </c:pt>
                <c:pt idx="2">
                  <c:v>0.23799999999999999</c:v>
                </c:pt>
                <c:pt idx="3">
                  <c:v>0.34100000000000003</c:v>
                </c:pt>
                <c:pt idx="4">
                  <c:v>0.25800000000000001</c:v>
                </c:pt>
                <c:pt idx="5">
                  <c:v>0.30199999999999999</c:v>
                </c:pt>
                <c:pt idx="6">
                  <c:v>0.44950000000000001</c:v>
                </c:pt>
                <c:pt idx="7">
                  <c:v>0.48699999999999999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2F-4B1E-AF52-F58F33770F5E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curve'!$AM$31:$AM$38</c:f>
                <c:numCache>
                  <c:formatCode>General</c:formatCode>
                  <c:ptCount val="8"/>
                  <c:pt idx="0">
                    <c:v>7.0710678118654814E-3</c:v>
                  </c:pt>
                  <c:pt idx="1">
                    <c:v>7.0710678118654816E-4</c:v>
                  </c:pt>
                  <c:pt idx="2">
                    <c:v>2.8284271247461926E-2</c:v>
                  </c:pt>
                  <c:pt idx="4">
                    <c:v>6.3639610306789496E-2</c:v>
                  </c:pt>
                  <c:pt idx="6">
                    <c:v>7.0710678118656384E-3</c:v>
                  </c:pt>
                  <c:pt idx="7">
                    <c:v>2.1213203435596288E-2</c:v>
                  </c:pt>
                </c:numCache>
              </c:numRef>
            </c:plus>
            <c:minus>
              <c:numRef>
                <c:f>'Dry mass standard curve'!$AM$31:$AM$38</c:f>
                <c:numCache>
                  <c:formatCode>General</c:formatCode>
                  <c:ptCount val="8"/>
                  <c:pt idx="0">
                    <c:v>7.0710678118654814E-3</c:v>
                  </c:pt>
                  <c:pt idx="1">
                    <c:v>7.0710678118654816E-4</c:v>
                  </c:pt>
                  <c:pt idx="2">
                    <c:v>2.8284271247461926E-2</c:v>
                  </c:pt>
                  <c:pt idx="4">
                    <c:v>6.3639610306789496E-2</c:v>
                  </c:pt>
                  <c:pt idx="6">
                    <c:v>7.0710678118656384E-3</c:v>
                  </c:pt>
                  <c:pt idx="7">
                    <c:v>2.1213203435596288E-2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[1]Sheet1!$B$4:$B$11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'Dry mass standard curve'!$AL$31:$AL$38</c:f>
              <c:numCache>
                <c:formatCode>General</c:formatCode>
                <c:ptCount val="8"/>
                <c:pt idx="0">
                  <c:v>0.111</c:v>
                </c:pt>
                <c:pt idx="1">
                  <c:v>0.64749999999999996</c:v>
                </c:pt>
                <c:pt idx="2">
                  <c:v>1.7</c:v>
                </c:pt>
                <c:pt idx="4">
                  <c:v>2.1749999999999998</c:v>
                </c:pt>
                <c:pt idx="6">
                  <c:v>2.6749999999999998</c:v>
                </c:pt>
                <c:pt idx="7">
                  <c:v>2.6749999999999998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2F-4B1E-AF52-F58F33770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[1]Sheet1!$AV$4:$AV$11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3.2724863126782772E-2</c:v>
                        </c:pt>
                        <c:pt idx="1">
                          <c:v>1.9636275953788513</c:v>
                        </c:pt>
                        <c:pt idx="2">
                          <c:v>3.2828785641059994</c:v>
                        </c:pt>
                        <c:pt idx="3">
                          <c:v>2.8281324815738995</c:v>
                        </c:pt>
                        <c:pt idx="5">
                          <c:v>2.3045245351988197</c:v>
                        </c:pt>
                        <c:pt idx="6">
                          <c:v>2.8680350416269387</c:v>
                        </c:pt>
                        <c:pt idx="7">
                          <c:v>3.2773210604597902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[1]Sheet1!$AV$4:$AV$11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3.2724863126782772E-2</c:v>
                        </c:pt>
                        <c:pt idx="1">
                          <c:v>1.9636275953788513</c:v>
                        </c:pt>
                        <c:pt idx="2">
                          <c:v>3.2828785641059994</c:v>
                        </c:pt>
                        <c:pt idx="3">
                          <c:v>2.8281324815738995</c:v>
                        </c:pt>
                        <c:pt idx="5">
                          <c:v>2.3045245351988197</c:v>
                        </c:pt>
                        <c:pt idx="6">
                          <c:v>2.8680350416269387</c:v>
                        </c:pt>
                        <c:pt idx="7">
                          <c:v>3.2773210604597902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[1]Sheet1!$B$4:$B$11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[1]Sheet1!$AU$4:$AU$11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9.2249999999999999E-2</c:v>
                      </c:pt>
                      <c:pt idx="1">
                        <c:v>28.524999999999999</c:v>
                      </c:pt>
                      <c:pt idx="2">
                        <c:v>28.487500000000001</c:v>
                      </c:pt>
                      <c:pt idx="3">
                        <c:v>30.55</c:v>
                      </c:pt>
                      <c:pt idx="5">
                        <c:v>23.833333333333332</c:v>
                      </c:pt>
                      <c:pt idx="6">
                        <c:v>20.137499999999999</c:v>
                      </c:pt>
                      <c:pt idx="7">
                        <c:v>17.225000000000001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612F-4B1E-AF52-F58F33770F5E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OD (at 750nm)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Accumulation in Dry</a:t>
            </a:r>
            <a:r>
              <a:rPr lang="en-US" baseline="0"/>
              <a:t> mass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Algae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curve'!$BP$4:$BP$11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2.5819888974729328E-2</c:v>
                  </c:pt>
                  <c:pt idx="2">
                    <c:v>6.0000000000002274E-2</c:v>
                  </c:pt>
                  <c:pt idx="3">
                    <c:v>9.9999999999944578E-3</c:v>
                  </c:pt>
                  <c:pt idx="4">
                    <c:v>4.4347115652175709E-2</c:v>
                  </c:pt>
                  <c:pt idx="5">
                    <c:v>5.7445626465379374E-2</c:v>
                  </c:pt>
                  <c:pt idx="6">
                    <c:v>0.1100000000000004</c:v>
                  </c:pt>
                  <c:pt idx="7">
                    <c:v>8.6986589004678289E-2</c:v>
                  </c:pt>
                </c:numCache>
              </c:numRef>
            </c:plus>
            <c:minus>
              <c:numRef>
                <c:f>'Dry mass standard curve'!$BP$4:$BP$11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2.5819888974729328E-2</c:v>
                  </c:pt>
                  <c:pt idx="2">
                    <c:v>6.0000000000002274E-2</c:v>
                  </c:pt>
                  <c:pt idx="3">
                    <c:v>9.9999999999944578E-3</c:v>
                  </c:pt>
                  <c:pt idx="4">
                    <c:v>4.4347115652175709E-2</c:v>
                  </c:pt>
                  <c:pt idx="5">
                    <c:v>5.7445626465379374E-2</c:v>
                  </c:pt>
                  <c:pt idx="6">
                    <c:v>0.1100000000000004</c:v>
                  </c:pt>
                  <c:pt idx="7">
                    <c:v>8.6986589004678289E-2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curve'!$BO$4:$BO$11</c:f>
              <c:numCache>
                <c:formatCode>General</c:formatCode>
                <c:ptCount val="8"/>
                <c:pt idx="0">
                  <c:v>0</c:v>
                </c:pt>
                <c:pt idx="1">
                  <c:v>5.0000000000007816E-2</c:v>
                </c:pt>
                <c:pt idx="2">
                  <c:v>3.0000000000001137E-2</c:v>
                </c:pt>
                <c:pt idx="3">
                  <c:v>4.9999999999972289E-3</c:v>
                </c:pt>
                <c:pt idx="4">
                  <c:v>4.5000000000001705E-2</c:v>
                </c:pt>
                <c:pt idx="5">
                  <c:v>7.5000000000011724E-2</c:v>
                </c:pt>
                <c:pt idx="6">
                  <c:v>0.1049999999999951</c:v>
                </c:pt>
                <c:pt idx="7">
                  <c:v>0.16500000000000625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BF1-42DC-A872-1B4260CC306E}"/>
            </c:ext>
          </c:extLst>
        </c:ser>
        <c:ser>
          <c:idx val="1"/>
          <c:order val="1"/>
          <c:tx>
            <c:v>Algae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curve'!$CJ$4:$CJ$11</c:f>
                <c:numCache>
                  <c:formatCode>General</c:formatCode>
                  <c:ptCount val="8"/>
                  <c:pt idx="0">
                    <c:v>9.9999999999944578E-3</c:v>
                  </c:pt>
                  <c:pt idx="1">
                    <c:v>4.1231056256173862E-2</c:v>
                  </c:pt>
                  <c:pt idx="2">
                    <c:v>0.11239810200057335</c:v>
                  </c:pt>
                  <c:pt idx="3">
                    <c:v>0.15779733838058416</c:v>
                  </c:pt>
                  <c:pt idx="4">
                    <c:v>0.10878112581387024</c:v>
                  </c:pt>
                  <c:pt idx="5">
                    <c:v>0.10376254944181468</c:v>
                  </c:pt>
                  <c:pt idx="6">
                    <c:v>8.6986589004660594E-2</c:v>
                  </c:pt>
                  <c:pt idx="7">
                    <c:v>0.14821156050277554</c:v>
                  </c:pt>
                </c:numCache>
              </c:numRef>
            </c:plus>
            <c:minus>
              <c:numRef>
                <c:f>'Dry mass standard curve'!$CJ$4:$CJ$11</c:f>
                <c:numCache>
                  <c:formatCode>General</c:formatCode>
                  <c:ptCount val="8"/>
                  <c:pt idx="0">
                    <c:v>9.9999999999944578E-3</c:v>
                  </c:pt>
                  <c:pt idx="1">
                    <c:v>4.1231056256173862E-2</c:v>
                  </c:pt>
                  <c:pt idx="2">
                    <c:v>0.11239810200057335</c:v>
                  </c:pt>
                  <c:pt idx="3">
                    <c:v>0.15779733838058416</c:v>
                  </c:pt>
                  <c:pt idx="4">
                    <c:v>0.10878112581387024</c:v>
                  </c:pt>
                  <c:pt idx="5">
                    <c:v>0.10376254944181468</c:v>
                  </c:pt>
                  <c:pt idx="6">
                    <c:v>8.6986589004660594E-2</c:v>
                  </c:pt>
                  <c:pt idx="7">
                    <c:v>0.14821156050277554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curve'!$CI$4:$CI$11</c:f>
              <c:numCache>
                <c:formatCode>General</c:formatCode>
                <c:ptCount val="8"/>
                <c:pt idx="0">
                  <c:v>4.9999999999972289E-3</c:v>
                </c:pt>
                <c:pt idx="1">
                  <c:v>4.4999999999992824E-2</c:v>
                </c:pt>
                <c:pt idx="3">
                  <c:v>0.26499999999999524</c:v>
                </c:pt>
                <c:pt idx="4">
                  <c:v>0.59499999999999886</c:v>
                </c:pt>
                <c:pt idx="5">
                  <c:v>0.92499999999999361</c:v>
                </c:pt>
                <c:pt idx="6">
                  <c:v>1.014999999999997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BF1-42DC-A872-1B4260CC306E}"/>
            </c:ext>
          </c:extLst>
        </c:ser>
        <c:ser>
          <c:idx val="2"/>
          <c:order val="2"/>
          <c:tx>
            <c:v>Yeast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'Dry mass standard curve'!$DD$4:$DD$11</c:f>
                <c:numCache>
                  <c:formatCode>General</c:formatCode>
                  <c:ptCount val="8"/>
                  <c:pt idx="0">
                    <c:v>1.8654758106176865</c:v>
                  </c:pt>
                  <c:pt idx="1">
                    <c:v>4.1745259211875965</c:v>
                  </c:pt>
                  <c:pt idx="2">
                    <c:v>4.5971005354825483</c:v>
                  </c:pt>
                  <c:pt idx="3">
                    <c:v>4.093490767873762</c:v>
                  </c:pt>
                  <c:pt idx="4">
                    <c:v>2.0231987873993162</c:v>
                  </c:pt>
                  <c:pt idx="5">
                    <c:v>0.89999999999983027</c:v>
                  </c:pt>
                  <c:pt idx="6">
                    <c:v>0.71879528842818374</c:v>
                  </c:pt>
                  <c:pt idx="7">
                    <c:v>1.829389697868389</c:v>
                  </c:pt>
                </c:numCache>
              </c:numRef>
            </c:plus>
            <c:minus>
              <c:numRef>
                <c:f>'Dry mass standard curve'!$DD$4:$DD$11</c:f>
                <c:numCache>
                  <c:formatCode>General</c:formatCode>
                  <c:ptCount val="8"/>
                  <c:pt idx="0">
                    <c:v>1.8654758106176865</c:v>
                  </c:pt>
                  <c:pt idx="1">
                    <c:v>4.1745259211875965</c:v>
                  </c:pt>
                  <c:pt idx="2">
                    <c:v>4.5971005354825483</c:v>
                  </c:pt>
                  <c:pt idx="3">
                    <c:v>4.093490767873762</c:v>
                  </c:pt>
                  <c:pt idx="4">
                    <c:v>2.0231987873993162</c:v>
                  </c:pt>
                  <c:pt idx="5">
                    <c:v>0.89999999999983027</c:v>
                  </c:pt>
                  <c:pt idx="6">
                    <c:v>0.71879528842818374</c:v>
                  </c:pt>
                  <c:pt idx="7">
                    <c:v>1.829389697868389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'Dry mass standard curve'!$DC$4:$DC$11</c:f>
              <c:numCache>
                <c:formatCode>General</c:formatCode>
                <c:ptCount val="8"/>
                <c:pt idx="0">
                  <c:v>12.500000000000089</c:v>
                </c:pt>
                <c:pt idx="1">
                  <c:v>5.8999999999999275</c:v>
                </c:pt>
                <c:pt idx="2">
                  <c:v>9.4999999999999751</c:v>
                </c:pt>
                <c:pt idx="3">
                  <c:v>7.3500000000000121</c:v>
                </c:pt>
                <c:pt idx="4">
                  <c:v>10.500000000000043</c:v>
                </c:pt>
                <c:pt idx="5">
                  <c:v>13.650000000000073</c:v>
                </c:pt>
                <c:pt idx="6">
                  <c:v>12.25000000000005</c:v>
                </c:pt>
                <c:pt idx="7">
                  <c:v>13.700000000000045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'Dry mass standard curve'!#REF!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BF1-42DC-A872-1B4260CC3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/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Dry mass (mg/mL)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Dry biomass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060749288489908"/>
                  <c:y val="-7.70657010965333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'Dry mass standard curve'!$CJ$4:$CJ$11</c:f>
                <c:numCache>
                  <c:formatCode>General</c:formatCode>
                  <c:ptCount val="8"/>
                  <c:pt idx="0">
                    <c:v>9.9999999999944578E-3</c:v>
                  </c:pt>
                  <c:pt idx="1">
                    <c:v>4.1231056256173862E-2</c:v>
                  </c:pt>
                  <c:pt idx="2">
                    <c:v>0.11239810200057335</c:v>
                  </c:pt>
                  <c:pt idx="3">
                    <c:v>0.15779733838058416</c:v>
                  </c:pt>
                  <c:pt idx="4">
                    <c:v>0.10878112581387024</c:v>
                  </c:pt>
                  <c:pt idx="5">
                    <c:v>0.10376254944181468</c:v>
                  </c:pt>
                  <c:pt idx="6">
                    <c:v>8.6986589004660594E-2</c:v>
                  </c:pt>
                  <c:pt idx="7">
                    <c:v>0.14821156050277554</c:v>
                  </c:pt>
                </c:numCache>
              </c:numRef>
            </c:plus>
            <c:minus>
              <c:numRef>
                <c:f>'Dry mass standard curve'!$CJ$4:$CJ$11</c:f>
                <c:numCache>
                  <c:formatCode>General</c:formatCode>
                  <c:ptCount val="8"/>
                  <c:pt idx="0">
                    <c:v>9.9999999999944578E-3</c:v>
                  </c:pt>
                  <c:pt idx="1">
                    <c:v>4.1231056256173862E-2</c:v>
                  </c:pt>
                  <c:pt idx="2">
                    <c:v>0.11239810200057335</c:v>
                  </c:pt>
                  <c:pt idx="3">
                    <c:v>0.15779733838058416</c:v>
                  </c:pt>
                  <c:pt idx="4">
                    <c:v>0.10878112581387024</c:v>
                  </c:pt>
                  <c:pt idx="5">
                    <c:v>0.10376254944181468</c:v>
                  </c:pt>
                  <c:pt idx="6">
                    <c:v>8.6986589004660594E-2</c:v>
                  </c:pt>
                  <c:pt idx="7">
                    <c:v>0.14821156050277554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'Dry mass standard curve'!$AO$4:$AO$11</c:f>
              <c:numCache>
                <c:formatCode>General</c:formatCode>
                <c:ptCount val="8"/>
                <c:pt idx="0">
                  <c:v>0.11399999999999999</c:v>
                </c:pt>
                <c:pt idx="1">
                  <c:v>0.47550000000000003</c:v>
                </c:pt>
                <c:pt idx="2">
                  <c:v>1.3724999999999998</c:v>
                </c:pt>
                <c:pt idx="4">
                  <c:v>2.2874999999999996</c:v>
                </c:pt>
                <c:pt idx="6">
                  <c:v>2.87</c:v>
                </c:pt>
                <c:pt idx="7">
                  <c:v>2.8449999999999998</c:v>
                </c:pt>
              </c:numCache>
            </c:numRef>
          </c:xVal>
          <c:yVal>
            <c:numRef>
              <c:f>'Dry mass standard curve'!$CI$4:$CI$11</c:f>
              <c:numCache>
                <c:formatCode>General</c:formatCode>
                <c:ptCount val="8"/>
                <c:pt idx="0">
                  <c:v>4.9999999999972289E-3</c:v>
                </c:pt>
                <c:pt idx="1">
                  <c:v>4.4999999999992824E-2</c:v>
                </c:pt>
                <c:pt idx="3">
                  <c:v>0.26499999999999524</c:v>
                </c:pt>
                <c:pt idx="4">
                  <c:v>0.59499999999999886</c:v>
                </c:pt>
                <c:pt idx="5">
                  <c:v>0.92499999999999361</c:v>
                </c:pt>
                <c:pt idx="6">
                  <c:v>1.014999999999997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D3-482E-97A3-45177E905CE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94818960"/>
        <c:axId val="594806824"/>
      </c:scatterChart>
      <c:valAx>
        <c:axId val="594818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OD at 750nm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4806824"/>
        <c:crosses val="autoZero"/>
        <c:crossBetween val="midCat"/>
      </c:valAx>
      <c:valAx>
        <c:axId val="594806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Dry weight as biomass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4818960"/>
        <c:crosses val="autoZero"/>
        <c:crossBetween val="midCat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121</xdr:col>
      <xdr:colOff>518272</xdr:colOff>
      <xdr:row>12</xdr:row>
      <xdr:rowOff>182336</xdr:rowOff>
    </xdr:from>
    <xdr:to>
      <xdr:col>131</xdr:col>
      <xdr:colOff>457200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987BF2-5BEA-461D-A87D-F39C1B430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612775</xdr:colOff>
      <xdr:row>11</xdr:row>
      <xdr:rowOff>157691</xdr:rowOff>
    </xdr:from>
    <xdr:to>
      <xdr:col>39</xdr:col>
      <xdr:colOff>160866</xdr:colOff>
      <xdr:row>26</xdr:row>
      <xdr:rowOff>32808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FA078C-6C7C-480C-973B-97855CCDB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57</xdr:col>
      <xdr:colOff>394608</xdr:colOff>
      <xdr:row>33</xdr:row>
      <xdr:rowOff>5443</xdr:rowOff>
    </xdr:from>
    <xdr:to>
      <xdr:col>67</xdr:col>
      <xdr:colOff>204107</xdr:colOff>
      <xdr:row>47</xdr:row>
      <xdr:rowOff>81643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44E5529-0A06-429A-822B-201EBACD3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385234</xdr:colOff>
      <xdr:row>13</xdr:row>
      <xdr:rowOff>171450</xdr:rowOff>
    </xdr:from>
    <xdr:to>
      <xdr:col>24</xdr:col>
      <xdr:colOff>385234</xdr:colOff>
      <xdr:row>28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A8CB65D-D950-4C09-9235-F9A4B784ED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14407</xdr:colOff>
      <xdr:row>32</xdr:row>
      <xdr:rowOff>177533</xdr:rowOff>
    </xdr:from>
    <xdr:to>
      <xdr:col>77</xdr:col>
      <xdr:colOff>571500</xdr:colOff>
      <xdr:row>48</xdr:row>
      <xdr:rowOff>13606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B7B23F-AE1D-4070-987B-C154140D1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390525</xdr:colOff>
      <xdr:row>38</xdr:row>
      <xdr:rowOff>121584</xdr:rowOff>
    </xdr:from>
    <xdr:to>
      <xdr:col>38</xdr:col>
      <xdr:colOff>552450</xdr:colOff>
      <xdr:row>53</xdr:row>
      <xdr:rowOff>7284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020EE3-00C0-4B1C-A681-BF9045AAB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87967</xdr:colOff>
      <xdr:row>39</xdr:row>
      <xdr:rowOff>31937</xdr:rowOff>
    </xdr:from>
    <xdr:to>
      <xdr:col>48</xdr:col>
      <xdr:colOff>249891</xdr:colOff>
      <xdr:row>53</xdr:row>
      <xdr:rowOff>108137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F1C51E8-B0F0-4FF1-8589-A676C72FD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57</xdr:col>
      <xdr:colOff>367394</xdr:colOff>
      <xdr:row>14</xdr:row>
      <xdr:rowOff>155121</xdr:rowOff>
    </xdr:from>
    <xdr:to>
      <xdr:col>67</xdr:col>
      <xdr:colOff>489858</xdr:colOff>
      <xdr:row>29</xdr:row>
      <xdr:rowOff>40821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C5BACB1-A68A-4644-8A0D-B401D360B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78</xdr:col>
      <xdr:colOff>247650</xdr:colOff>
      <xdr:row>12</xdr:row>
      <xdr:rowOff>166686</xdr:rowOff>
    </xdr:from>
    <xdr:to>
      <xdr:col>86</xdr:col>
      <xdr:colOff>76200</xdr:colOff>
      <xdr:row>27</xdr:row>
      <xdr:rowOff>114299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999B182-7320-44AE-8B1C-0C4D7A75F8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39</xdr:col>
      <xdr:colOff>171450</xdr:colOff>
      <xdr:row>13</xdr:row>
      <xdr:rowOff>47625</xdr:rowOff>
    </xdr:from>
    <xdr:to>
      <xdr:col>48</xdr:col>
      <xdr:colOff>333375</xdr:colOff>
      <xdr:row>27</xdr:row>
      <xdr:rowOff>123825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CBD4817-7356-498C-AF91-973370A9F0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68</xdr:col>
      <xdr:colOff>81644</xdr:colOff>
      <xdr:row>14</xdr:row>
      <xdr:rowOff>97971</xdr:rowOff>
    </xdr:from>
    <xdr:to>
      <xdr:col>77</xdr:col>
      <xdr:colOff>308883</xdr:colOff>
      <xdr:row>28</xdr:row>
      <xdr:rowOff>174171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75ACF46-1ACB-4662-B815-172643FFF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107</xdr:col>
      <xdr:colOff>571500</xdr:colOff>
      <xdr:row>27</xdr:row>
      <xdr:rowOff>84603</xdr:rowOff>
    </xdr:from>
    <xdr:to>
      <xdr:col>118</xdr:col>
      <xdr:colOff>390524</xdr:colOff>
      <xdr:row>41</xdr:row>
      <xdr:rowOff>160803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51EF8DE8-0975-4830-9FDB-831503F15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108</xdr:col>
      <xdr:colOff>147919</xdr:colOff>
      <xdr:row>24</xdr:row>
      <xdr:rowOff>185208</xdr:rowOff>
    </xdr:from>
    <xdr:to>
      <xdr:col>118</xdr:col>
      <xdr:colOff>513541</xdr:colOff>
      <xdr:row>39</xdr:row>
      <xdr:rowOff>70908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9499236-7D4F-4CA6-BC2A-813EF21D7D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78</xdr:col>
      <xdr:colOff>490537</xdr:colOff>
      <xdr:row>43</xdr:row>
      <xdr:rowOff>100012</xdr:rowOff>
    </xdr:from>
    <xdr:to>
      <xdr:col>86</xdr:col>
      <xdr:colOff>185737</xdr:colOff>
      <xdr:row>57</xdr:row>
      <xdr:rowOff>176212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2F54B3F3-37F8-4136-AF16-08DCE81148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108</xdr:col>
      <xdr:colOff>327836</xdr:colOff>
      <xdr:row>10</xdr:row>
      <xdr:rowOff>195792</xdr:rowOff>
    </xdr:from>
    <xdr:to>
      <xdr:col>119</xdr:col>
      <xdr:colOff>79624</xdr:colOff>
      <xdr:row>25</xdr:row>
      <xdr:rowOff>49742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6C4FD93-CA96-4596-9DAC-9E1877DA7A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518272</xdr:colOff>
      <xdr:row>12</xdr:row>
      <xdr:rowOff>182336</xdr:rowOff>
    </xdr:from>
    <xdr:to>
      <xdr:col>81</xdr:col>
      <xdr:colOff>457200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58FDA8-CA29-4159-8DA9-5243FF152B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612775</xdr:colOff>
      <xdr:row>11</xdr:row>
      <xdr:rowOff>157691</xdr:rowOff>
    </xdr:from>
    <xdr:to>
      <xdr:col>11</xdr:col>
      <xdr:colOff>160866</xdr:colOff>
      <xdr:row>26</xdr:row>
      <xdr:rowOff>32808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991605-6C54-41EC-A89E-016B01FF7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390525</xdr:colOff>
      <xdr:row>38</xdr:row>
      <xdr:rowOff>121584</xdr:rowOff>
    </xdr:from>
    <xdr:to>
      <xdr:col>10</xdr:col>
      <xdr:colOff>552450</xdr:colOff>
      <xdr:row>53</xdr:row>
      <xdr:rowOff>7284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E54676-B9A2-4256-97EA-8F2CCD3DC3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87967</xdr:colOff>
      <xdr:row>39</xdr:row>
      <xdr:rowOff>31937</xdr:rowOff>
    </xdr:from>
    <xdr:to>
      <xdr:col>20</xdr:col>
      <xdr:colOff>249891</xdr:colOff>
      <xdr:row>53</xdr:row>
      <xdr:rowOff>108137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190EFE9-DD0A-42F1-BC41-6FFB943E91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367394</xdr:colOff>
      <xdr:row>14</xdr:row>
      <xdr:rowOff>155121</xdr:rowOff>
    </xdr:from>
    <xdr:to>
      <xdr:col>39</xdr:col>
      <xdr:colOff>489858</xdr:colOff>
      <xdr:row>29</xdr:row>
      <xdr:rowOff>40821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B0F7871-F149-429B-8D09-34B544331E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50</xdr:col>
      <xdr:colOff>247650</xdr:colOff>
      <xdr:row>12</xdr:row>
      <xdr:rowOff>166686</xdr:rowOff>
    </xdr:from>
    <xdr:to>
      <xdr:col>58</xdr:col>
      <xdr:colOff>76200</xdr:colOff>
      <xdr:row>27</xdr:row>
      <xdr:rowOff>114299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914D718-BAF6-48DE-86DC-3120ECD11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60</xdr:col>
      <xdr:colOff>0</xdr:colOff>
      <xdr:row>12</xdr:row>
      <xdr:rowOff>47625</xdr:rowOff>
    </xdr:from>
    <xdr:to>
      <xdr:col>70</xdr:col>
      <xdr:colOff>280708</xdr:colOff>
      <xdr:row>26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3CA6D97-1AFA-463A-8C47-1C28465C9F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431800</xdr:colOff>
      <xdr:row>11</xdr:row>
      <xdr:rowOff>186266</xdr:rowOff>
    </xdr:from>
    <xdr:to>
      <xdr:col>20</xdr:col>
      <xdr:colOff>589491</xdr:colOff>
      <xdr:row>26</xdr:row>
      <xdr:rowOff>61383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105A28A-BE1F-4D25-B54F-500BA8CBF2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85</xdr:col>
      <xdr:colOff>0</xdr:colOff>
      <xdr:row>13</xdr:row>
      <xdr:rowOff>0</xdr:rowOff>
    </xdr:from>
    <xdr:to>
      <xdr:col>96</xdr:col>
      <xdr:colOff>0</xdr:colOff>
      <xdr:row>27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78702E6-732C-45CF-9D60-34D4A7D59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bon%20Capture%20Results%20Second%20Run%20with%20Parental%20Yea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arahmc_sun_ac_za/Documents/Masters%20data/Carbon%20Capture%20Results%20Second%20Run%20with%20Parental%20Yeas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arahmc_sun_ac_za/Documents/Masters%20data/0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arahmc_sun_ac_za/Documents/Masters%20data/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2"/>
      <sheetName val="Sheet4"/>
      <sheetName val="Glucose"/>
      <sheetName val="Sheet5"/>
    </sheetNames>
    <sheetDataSet>
      <sheetData sheetId="0">
        <row r="4">
          <cell r="B4">
            <v>0</v>
          </cell>
          <cell r="AU4">
            <v>9.2249999999999999E-2</v>
          </cell>
          <cell r="AV4">
            <v>3.2724863126782772E-2</v>
          </cell>
          <cell r="BM4">
            <v>1</v>
          </cell>
          <cell r="BN4">
            <v>0.81649658092772603</v>
          </cell>
          <cell r="CG4">
            <v>0.75</v>
          </cell>
          <cell r="CH4">
            <v>1.5</v>
          </cell>
          <cell r="DA4">
            <v>3.5</v>
          </cell>
          <cell r="DB4">
            <v>0.57735026918962573</v>
          </cell>
        </row>
        <row r="5">
          <cell r="B5">
            <v>1</v>
          </cell>
          <cell r="AU5">
            <v>28.524999999999999</v>
          </cell>
          <cell r="AV5">
            <v>1.9636275953788513</v>
          </cell>
          <cell r="BM5">
            <v>0.75</v>
          </cell>
          <cell r="BN5">
            <v>1.5</v>
          </cell>
          <cell r="CG5">
            <v>1</v>
          </cell>
          <cell r="CH5">
            <v>0.81649658092772603</v>
          </cell>
          <cell r="DA5">
            <v>26.75</v>
          </cell>
          <cell r="DB5">
            <v>3.4034296427770228</v>
          </cell>
        </row>
        <row r="6">
          <cell r="B6">
            <v>2</v>
          </cell>
          <cell r="AU6">
            <v>28.487500000000001</v>
          </cell>
          <cell r="AV6">
            <v>3.2828785641059994</v>
          </cell>
          <cell r="BM6">
            <v>0</v>
          </cell>
          <cell r="BN6">
            <v>0</v>
          </cell>
          <cell r="CG6">
            <v>2.5</v>
          </cell>
          <cell r="CH6">
            <v>1</v>
          </cell>
          <cell r="DA6">
            <v>57.75</v>
          </cell>
          <cell r="DB6">
            <v>6.1846584384264904</v>
          </cell>
        </row>
        <row r="7">
          <cell r="B7">
            <v>3</v>
          </cell>
          <cell r="AU7">
            <v>30.55</v>
          </cell>
          <cell r="AV7">
            <v>2.8281324815738995</v>
          </cell>
          <cell r="BM7">
            <v>0.5</v>
          </cell>
          <cell r="BN7">
            <v>1</v>
          </cell>
          <cell r="CG7">
            <v>2.75</v>
          </cell>
          <cell r="CH7">
            <v>0.5</v>
          </cell>
          <cell r="DA7">
            <v>74.75</v>
          </cell>
          <cell r="DB7">
            <v>4.1129875597510219</v>
          </cell>
        </row>
        <row r="8">
          <cell r="B8">
            <v>4</v>
          </cell>
          <cell r="AU8"/>
          <cell r="AV8"/>
          <cell r="BM8"/>
          <cell r="BN8"/>
          <cell r="CG8"/>
          <cell r="CH8"/>
          <cell r="DA8"/>
          <cell r="DB8"/>
        </row>
        <row r="9">
          <cell r="B9">
            <v>5</v>
          </cell>
          <cell r="AU9">
            <v>23.833333333333332</v>
          </cell>
          <cell r="AV9">
            <v>2.3045245351988197</v>
          </cell>
          <cell r="BM9">
            <v>2.5</v>
          </cell>
          <cell r="BN9">
            <v>0.57735026918962573</v>
          </cell>
          <cell r="CG9">
            <v>5</v>
          </cell>
          <cell r="CH9">
            <v>1.8257418583505538</v>
          </cell>
          <cell r="DA9">
            <v>86</v>
          </cell>
          <cell r="DB9">
            <v>4.8304589153964796</v>
          </cell>
        </row>
        <row r="10">
          <cell r="B10">
            <v>6</v>
          </cell>
          <cell r="AU10">
            <v>20.137499999999999</v>
          </cell>
          <cell r="AV10">
            <v>2.8680350416269387</v>
          </cell>
          <cell r="BM10">
            <v>2.5</v>
          </cell>
          <cell r="BN10">
            <v>1.7320508075688772</v>
          </cell>
          <cell r="CG10">
            <v>7.5</v>
          </cell>
          <cell r="CH10">
            <v>2.0816659994661326</v>
          </cell>
          <cell r="DA10">
            <v>100.25</v>
          </cell>
          <cell r="DB10">
            <v>4.5734742446707477</v>
          </cell>
        </row>
        <row r="11">
          <cell r="B11">
            <v>7</v>
          </cell>
          <cell r="AU11">
            <v>17.225000000000001</v>
          </cell>
          <cell r="AV11">
            <v>3.2773210604597902</v>
          </cell>
          <cell r="BM11">
            <v>1.5</v>
          </cell>
          <cell r="BN11">
            <v>0.57735026918962573</v>
          </cell>
          <cell r="CG11">
            <v>13.5</v>
          </cell>
          <cell r="CH11">
            <v>5</v>
          </cell>
          <cell r="DA11">
            <v>114.75</v>
          </cell>
          <cell r="DB11">
            <v>6.6017674401127868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tats"/>
      <sheetName val="Sheet3"/>
      <sheetName val="Sheet2"/>
      <sheetName val="Sheet4"/>
      <sheetName val="Glucose"/>
      <sheetName val="Sheet5"/>
    </sheetNames>
    <sheetDataSet>
      <sheetData sheetId="0">
        <row r="4">
          <cell r="B4">
            <v>0</v>
          </cell>
        </row>
        <row r="5">
          <cell r="B5">
            <v>1</v>
          </cell>
        </row>
        <row r="6">
          <cell r="B6">
            <v>2</v>
          </cell>
        </row>
        <row r="7">
          <cell r="B7">
            <v>3</v>
          </cell>
        </row>
        <row r="8">
          <cell r="B8">
            <v>4</v>
          </cell>
        </row>
        <row r="9">
          <cell r="B9">
            <v>5</v>
          </cell>
        </row>
        <row r="10">
          <cell r="B10">
            <v>6</v>
          </cell>
        </row>
        <row r="11">
          <cell r="B11">
            <v>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F891F-18F1-49DE-883D-5D41BE331030}">
  <dimension ref="A1:DX66"/>
  <sheetViews>
    <sheetView tabSelected="1" topLeftCell="B1" zoomScale="90" zoomScaleNormal="90" workbookViewId="0">
      <pane xSplit="10" topLeftCell="L1" activePane="topRight" state="frozen"/>
      <selection activeCell="B1" sqref="B1"/>
      <selection pane="topRight" activeCell="AC18" sqref="AC18"/>
    </sheetView>
  </sheetViews>
  <sheetFormatPr defaultRowHeight="15" x14ac:dyDescent="0.25"/>
  <cols>
    <col min="1" max="1" width="0" hidden="1" customWidth="1"/>
    <col min="3" max="11" width="0" hidden="1" customWidth="1"/>
    <col min="50" max="50" width="10.42578125" customWidth="1"/>
    <col min="51" max="51" width="12.42578125" customWidth="1"/>
    <col min="52" max="52" width="7.28515625" customWidth="1"/>
    <col min="61" max="61" width="8.140625" customWidth="1"/>
    <col min="62" max="62" width="8" customWidth="1"/>
    <col min="63" max="64" width="6.42578125" customWidth="1"/>
    <col min="97" max="97" width="9.85546875" customWidth="1"/>
  </cols>
  <sheetData>
    <row r="1" spans="1:128" ht="15.75" x14ac:dyDescent="0.25">
      <c r="B1" s="1"/>
      <c r="AM1" s="2" t="s">
        <v>0</v>
      </c>
      <c r="AN1" s="2"/>
      <c r="AO1" s="2"/>
      <c r="AP1" s="2"/>
      <c r="AQ1" s="2"/>
      <c r="AR1" s="2"/>
      <c r="AS1" s="2"/>
      <c r="AT1" s="2"/>
      <c r="AU1" s="2"/>
      <c r="AV1" s="2"/>
      <c r="AW1" s="3" t="s">
        <v>1</v>
      </c>
      <c r="AX1" s="4"/>
      <c r="AY1" s="4"/>
      <c r="AZ1" s="4"/>
      <c r="BA1" s="4"/>
      <c r="BB1" s="4"/>
      <c r="BC1" s="4"/>
      <c r="BD1" s="4"/>
      <c r="BE1" s="4"/>
      <c r="BF1" s="5"/>
      <c r="BG1" s="5"/>
      <c r="BH1" s="5"/>
      <c r="BI1" s="4"/>
      <c r="BJ1" s="5"/>
      <c r="BK1" s="5"/>
      <c r="BL1" s="6"/>
      <c r="BM1" s="6"/>
      <c r="BN1" s="6"/>
      <c r="BO1" s="6"/>
      <c r="BP1" s="6"/>
      <c r="BQ1" s="7"/>
      <c r="BR1" s="4"/>
      <c r="BS1" s="4"/>
      <c r="BT1" s="4"/>
      <c r="BU1" s="4"/>
      <c r="BV1" s="4"/>
      <c r="BW1" s="4"/>
      <c r="BX1" s="4"/>
      <c r="BY1" s="4"/>
      <c r="BZ1" s="5"/>
      <c r="CA1" s="5"/>
      <c r="CB1" s="5"/>
      <c r="CC1" s="4"/>
      <c r="CD1" s="5"/>
      <c r="CE1" s="5"/>
      <c r="CF1" s="6"/>
      <c r="CG1" s="6"/>
      <c r="CH1" s="6"/>
      <c r="CI1" s="6"/>
      <c r="CJ1" s="6"/>
      <c r="CK1" s="7"/>
      <c r="CL1" s="4"/>
      <c r="CM1" s="4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6"/>
      <c r="DA1" s="6"/>
      <c r="DB1" s="6"/>
      <c r="DC1" s="6"/>
      <c r="DD1" s="6"/>
      <c r="DE1" s="9"/>
      <c r="DF1" s="10"/>
      <c r="DG1" s="11"/>
      <c r="DH1" s="12"/>
      <c r="DI1" s="10"/>
      <c r="DJ1" s="11"/>
      <c r="DK1" s="13" t="s">
        <v>2</v>
      </c>
      <c r="DL1" s="14"/>
      <c r="DM1" s="14"/>
      <c r="DN1" s="13"/>
      <c r="DO1" s="14"/>
      <c r="DP1" s="15"/>
      <c r="DQ1" s="16"/>
      <c r="DR1" s="10"/>
      <c r="DS1" s="17"/>
      <c r="DT1" s="17"/>
      <c r="DU1" s="18"/>
      <c r="DV1" s="85"/>
      <c r="DW1" s="87"/>
      <c r="DX1" s="86"/>
    </row>
    <row r="2" spans="1:128" ht="15.75" x14ac:dyDescent="0.25">
      <c r="A2" s="19"/>
      <c r="B2" s="63" t="s">
        <v>46</v>
      </c>
      <c r="C2" s="64" t="s">
        <v>3</v>
      </c>
      <c r="D2" s="64"/>
      <c r="E2" s="64"/>
      <c r="F2" s="64"/>
      <c r="G2" s="64"/>
      <c r="H2" s="64"/>
      <c r="I2" s="64"/>
      <c r="J2" s="64"/>
      <c r="K2" s="64"/>
      <c r="L2" s="64"/>
      <c r="M2" s="65" t="s">
        <v>3</v>
      </c>
      <c r="N2" s="65"/>
      <c r="O2" s="65"/>
      <c r="P2" s="65"/>
      <c r="Q2" s="66"/>
      <c r="R2" s="66"/>
      <c r="S2" s="65"/>
      <c r="T2" s="65"/>
      <c r="U2" s="65"/>
      <c r="V2" s="65"/>
      <c r="W2" s="66"/>
      <c r="X2" s="66"/>
      <c r="Y2" s="65"/>
      <c r="Z2" s="65"/>
      <c r="AA2" s="65"/>
      <c r="AB2" s="65"/>
      <c r="AC2" s="66"/>
      <c r="AD2" s="66"/>
      <c r="AE2" s="21" t="s">
        <v>4</v>
      </c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88" t="s">
        <v>5</v>
      </c>
      <c r="AX2" s="88"/>
      <c r="AY2" s="88"/>
      <c r="AZ2" s="22"/>
      <c r="BA2" s="88" t="s">
        <v>6</v>
      </c>
      <c r="BB2" s="88"/>
      <c r="BC2" s="88"/>
      <c r="BD2" s="23"/>
      <c r="BE2" s="90" t="s">
        <v>7</v>
      </c>
      <c r="BF2" s="90"/>
      <c r="BG2" s="90"/>
      <c r="BH2" s="23"/>
      <c r="BI2" s="90" t="s">
        <v>8</v>
      </c>
      <c r="BJ2" s="90"/>
      <c r="BK2" s="90"/>
      <c r="BL2" s="23"/>
      <c r="BM2" s="24"/>
      <c r="BN2" s="25"/>
      <c r="BO2" s="25"/>
      <c r="BP2" s="25"/>
      <c r="BQ2" s="90" t="s">
        <v>9</v>
      </c>
      <c r="BR2" s="90"/>
      <c r="BS2" s="90"/>
      <c r="BT2" s="23"/>
      <c r="BU2" s="88" t="s">
        <v>10</v>
      </c>
      <c r="BV2" s="88"/>
      <c r="BW2" s="88"/>
      <c r="BX2" s="26"/>
      <c r="BY2" s="89" t="s">
        <v>11</v>
      </c>
      <c r="BZ2" s="90"/>
      <c r="CA2" s="90"/>
      <c r="CB2" s="23"/>
      <c r="CC2" s="89" t="s">
        <v>12</v>
      </c>
      <c r="CD2" s="90"/>
      <c r="CE2" s="90"/>
      <c r="CF2" s="23"/>
      <c r="CG2" s="24"/>
      <c r="CH2" s="24"/>
      <c r="CI2" s="25"/>
      <c r="CJ2" s="25"/>
      <c r="CK2" s="90" t="s">
        <v>13</v>
      </c>
      <c r="CL2" s="90"/>
      <c r="CM2" s="90"/>
      <c r="CN2" s="23"/>
      <c r="CO2" s="88" t="s">
        <v>14</v>
      </c>
      <c r="CP2" s="88"/>
      <c r="CQ2" s="88"/>
      <c r="CR2" s="22"/>
      <c r="CS2" s="88" t="s">
        <v>15</v>
      </c>
      <c r="CT2" s="89"/>
      <c r="CU2" s="89"/>
      <c r="CV2" s="26"/>
      <c r="CW2" s="88" t="s">
        <v>16</v>
      </c>
      <c r="CX2" s="89"/>
      <c r="CY2" s="89"/>
      <c r="CZ2" s="26"/>
      <c r="DA2" s="24"/>
      <c r="DB2" s="24"/>
      <c r="DC2" s="25"/>
      <c r="DD2" s="25"/>
      <c r="DE2" s="27"/>
      <c r="DF2" s="16"/>
      <c r="DG2" s="28"/>
      <c r="DH2" s="27"/>
      <c r="DI2" s="16"/>
      <c r="DJ2" s="28"/>
      <c r="DK2" s="29"/>
      <c r="DL2" s="30"/>
      <c r="DM2" s="31"/>
      <c r="DN2" s="32"/>
      <c r="DO2" s="30"/>
      <c r="DP2" s="33"/>
      <c r="DQ2" s="16"/>
      <c r="DR2" s="16"/>
      <c r="DS2" s="34"/>
      <c r="DT2" s="34"/>
      <c r="DU2" s="18"/>
      <c r="DV2" s="85"/>
      <c r="DW2" s="87" t="s">
        <v>17</v>
      </c>
      <c r="DX2" s="86"/>
    </row>
    <row r="3" spans="1:128" x14ac:dyDescent="0.25">
      <c r="A3" s="19"/>
      <c r="B3" s="19" t="s">
        <v>18</v>
      </c>
      <c r="C3" s="19" t="s">
        <v>5</v>
      </c>
      <c r="D3" s="19" t="s">
        <v>19</v>
      </c>
      <c r="E3" s="19" t="s">
        <v>7</v>
      </c>
      <c r="F3" s="19" t="s">
        <v>9</v>
      </c>
      <c r="G3" s="19" t="s">
        <v>10</v>
      </c>
      <c r="H3" s="19" t="s">
        <v>11</v>
      </c>
      <c r="I3" s="19" t="s">
        <v>13</v>
      </c>
      <c r="J3" s="19" t="s">
        <v>14</v>
      </c>
      <c r="K3" s="19" t="s">
        <v>15</v>
      </c>
      <c r="L3" s="19" t="s">
        <v>20</v>
      </c>
      <c r="M3" s="20" t="s">
        <v>5</v>
      </c>
      <c r="N3" s="20" t="s">
        <v>19</v>
      </c>
      <c r="O3" s="20" t="s">
        <v>7</v>
      </c>
      <c r="P3" s="20" t="s">
        <v>8</v>
      </c>
      <c r="Q3" s="17" t="s">
        <v>21</v>
      </c>
      <c r="R3" s="17" t="s">
        <v>22</v>
      </c>
      <c r="S3" s="20" t="s">
        <v>9</v>
      </c>
      <c r="T3" s="20" t="s">
        <v>10</v>
      </c>
      <c r="U3" s="20" t="s">
        <v>11</v>
      </c>
      <c r="V3" s="20" t="s">
        <v>12</v>
      </c>
      <c r="W3" s="17" t="s">
        <v>21</v>
      </c>
      <c r="X3" s="17" t="s">
        <v>22</v>
      </c>
      <c r="Y3" s="20" t="s">
        <v>13</v>
      </c>
      <c r="Z3" s="20" t="s">
        <v>14</v>
      </c>
      <c r="AA3" s="20" t="s">
        <v>15</v>
      </c>
      <c r="AB3" s="20" t="s">
        <v>23</v>
      </c>
      <c r="AC3" s="17" t="s">
        <v>21</v>
      </c>
      <c r="AD3" s="17" t="s">
        <v>22</v>
      </c>
      <c r="AE3" s="21" t="s">
        <v>5</v>
      </c>
      <c r="AF3" s="21" t="s">
        <v>19</v>
      </c>
      <c r="AG3" s="21" t="s">
        <v>7</v>
      </c>
      <c r="AH3" s="21"/>
      <c r="AI3" s="21" t="s">
        <v>21</v>
      </c>
      <c r="AJ3" s="21" t="s">
        <v>22</v>
      </c>
      <c r="AK3" s="21" t="s">
        <v>9</v>
      </c>
      <c r="AL3" s="21" t="s">
        <v>10</v>
      </c>
      <c r="AM3" s="21" t="s">
        <v>11</v>
      </c>
      <c r="AN3" s="21" t="s">
        <v>12</v>
      </c>
      <c r="AO3" s="21" t="s">
        <v>21</v>
      </c>
      <c r="AP3" s="21" t="s">
        <v>22</v>
      </c>
      <c r="AQ3" s="21" t="s">
        <v>13</v>
      </c>
      <c r="AR3" s="21" t="s">
        <v>14</v>
      </c>
      <c r="AS3" s="21" t="s">
        <v>15</v>
      </c>
      <c r="AT3" s="21" t="s">
        <v>16</v>
      </c>
      <c r="AU3" s="21" t="s">
        <v>21</v>
      </c>
      <c r="AV3" s="21" t="s">
        <v>22</v>
      </c>
      <c r="AW3" s="35" t="s">
        <v>24</v>
      </c>
      <c r="AX3" s="24" t="s">
        <v>25</v>
      </c>
      <c r="AY3" s="36" t="s">
        <v>26</v>
      </c>
      <c r="AZ3" s="36" t="s">
        <v>27</v>
      </c>
      <c r="BA3" s="24" t="s">
        <v>28</v>
      </c>
      <c r="BB3" s="24" t="s">
        <v>29</v>
      </c>
      <c r="BC3" s="36" t="s">
        <v>30</v>
      </c>
      <c r="BD3" s="37" t="s">
        <v>27</v>
      </c>
      <c r="BE3" s="35" t="s">
        <v>28</v>
      </c>
      <c r="BF3" s="38" t="s">
        <v>29</v>
      </c>
      <c r="BG3" s="39" t="s">
        <v>30</v>
      </c>
      <c r="BH3" s="36" t="s">
        <v>27</v>
      </c>
      <c r="BI3" s="35" t="s">
        <v>28</v>
      </c>
      <c r="BJ3" s="38" t="s">
        <v>29</v>
      </c>
      <c r="BK3" s="39" t="s">
        <v>30</v>
      </c>
      <c r="BL3" s="39" t="s">
        <v>27</v>
      </c>
      <c r="BM3" s="36" t="s">
        <v>31</v>
      </c>
      <c r="BN3" s="37" t="s">
        <v>32</v>
      </c>
      <c r="BO3" s="37" t="s">
        <v>33</v>
      </c>
      <c r="BP3" s="37" t="s">
        <v>34</v>
      </c>
      <c r="BQ3" s="35" t="s">
        <v>28</v>
      </c>
      <c r="BR3" s="24" t="s">
        <v>29</v>
      </c>
      <c r="BS3" s="36" t="s">
        <v>30</v>
      </c>
      <c r="BT3" s="36" t="s">
        <v>27</v>
      </c>
      <c r="BU3" s="24" t="s">
        <v>28</v>
      </c>
      <c r="BV3" s="24" t="s">
        <v>29</v>
      </c>
      <c r="BW3" s="36" t="s">
        <v>30</v>
      </c>
      <c r="BX3" s="36" t="s">
        <v>27</v>
      </c>
      <c r="BY3" s="24" t="s">
        <v>28</v>
      </c>
      <c r="BZ3" s="38" t="s">
        <v>29</v>
      </c>
      <c r="CA3" s="39" t="s">
        <v>30</v>
      </c>
      <c r="CB3" s="39" t="s">
        <v>27</v>
      </c>
      <c r="CC3" s="24" t="s">
        <v>28</v>
      </c>
      <c r="CD3" s="38" t="s">
        <v>29</v>
      </c>
      <c r="CE3" s="39" t="s">
        <v>30</v>
      </c>
      <c r="CF3" s="39" t="s">
        <v>27</v>
      </c>
      <c r="CG3" s="36" t="s">
        <v>31</v>
      </c>
      <c r="CH3" s="36" t="s">
        <v>32</v>
      </c>
      <c r="CI3" s="37" t="s">
        <v>33</v>
      </c>
      <c r="CJ3" s="37" t="s">
        <v>34</v>
      </c>
      <c r="CK3" s="35" t="s">
        <v>28</v>
      </c>
      <c r="CL3" s="24" t="s">
        <v>29</v>
      </c>
      <c r="CM3" s="39" t="s">
        <v>30</v>
      </c>
      <c r="CN3" s="39" t="s">
        <v>27</v>
      </c>
      <c r="CO3" s="24" t="s">
        <v>28</v>
      </c>
      <c r="CP3" s="24" t="s">
        <v>29</v>
      </c>
      <c r="CQ3" s="39" t="s">
        <v>30</v>
      </c>
      <c r="CR3" s="39" t="s">
        <v>27</v>
      </c>
      <c r="CS3" s="24" t="s">
        <v>28</v>
      </c>
      <c r="CT3" s="38" t="s">
        <v>29</v>
      </c>
      <c r="CU3" s="39" t="s">
        <v>30</v>
      </c>
      <c r="CV3" s="39" t="s">
        <v>27</v>
      </c>
      <c r="CW3" s="24" t="s">
        <v>28</v>
      </c>
      <c r="CX3" s="38" t="s">
        <v>29</v>
      </c>
      <c r="CY3" s="39" t="s">
        <v>30</v>
      </c>
      <c r="CZ3" s="39" t="s">
        <v>27</v>
      </c>
      <c r="DA3" s="36" t="s">
        <v>31</v>
      </c>
      <c r="DB3" s="36" t="s">
        <v>32</v>
      </c>
      <c r="DC3" s="40" t="s">
        <v>33</v>
      </c>
      <c r="DD3" s="40" t="s">
        <v>34</v>
      </c>
      <c r="DE3" s="27" t="s">
        <v>35</v>
      </c>
      <c r="DF3" s="10" t="s">
        <v>36</v>
      </c>
      <c r="DG3" s="41" t="s">
        <v>37</v>
      </c>
      <c r="DH3" s="42" t="s">
        <v>38</v>
      </c>
      <c r="DI3" s="10" t="s">
        <v>39</v>
      </c>
      <c r="DJ3" s="41" t="s">
        <v>40</v>
      </c>
      <c r="DK3" s="29" t="s">
        <v>41</v>
      </c>
      <c r="DL3" s="43" t="s">
        <v>39</v>
      </c>
      <c r="DM3" s="44" t="s">
        <v>40</v>
      </c>
      <c r="DN3" s="45" t="s">
        <v>42</v>
      </c>
      <c r="DO3" s="43" t="s">
        <v>39</v>
      </c>
      <c r="DP3" s="46" t="s">
        <v>40</v>
      </c>
      <c r="DQ3" s="16" t="s">
        <v>21</v>
      </c>
      <c r="DR3" s="10" t="s">
        <v>43</v>
      </c>
      <c r="DS3" s="17" t="s">
        <v>21</v>
      </c>
      <c r="DT3" s="17" t="s">
        <v>43</v>
      </c>
      <c r="DU3" s="18" t="s">
        <v>44</v>
      </c>
      <c r="DV3" s="85" t="s">
        <v>45</v>
      </c>
      <c r="DW3" s="87">
        <v>1</v>
      </c>
      <c r="DX3" s="86">
        <v>2</v>
      </c>
    </row>
    <row r="4" spans="1:128" x14ac:dyDescent="0.25">
      <c r="A4" s="47">
        <v>44041</v>
      </c>
      <c r="B4" s="19">
        <v>0</v>
      </c>
      <c r="C4" s="19"/>
      <c r="D4" s="19"/>
      <c r="E4" s="19"/>
      <c r="F4" s="19"/>
      <c r="G4" s="19"/>
      <c r="H4" s="19"/>
      <c r="I4" s="19"/>
      <c r="J4" s="19"/>
      <c r="K4" s="19"/>
      <c r="L4" s="47">
        <v>44137</v>
      </c>
      <c r="M4" s="48">
        <v>8.14</v>
      </c>
      <c r="N4" s="48">
        <v>8.17</v>
      </c>
      <c r="O4" s="48">
        <v>8.11</v>
      </c>
      <c r="P4" s="48">
        <v>8.14</v>
      </c>
      <c r="Q4" s="49">
        <f t="shared" ref="Q4:Q11" si="0">AVERAGE(M4:P4)</f>
        <v>8.14</v>
      </c>
      <c r="R4" s="49">
        <f t="shared" ref="R4:R11" si="1">STDEV(M4:P4)</f>
        <v>2.4494897427831983E-2</v>
      </c>
      <c r="S4" s="48">
        <v>8.1199999999999992</v>
      </c>
      <c r="T4" s="48">
        <v>8.2100000000000009</v>
      </c>
      <c r="U4" s="48">
        <v>8.19</v>
      </c>
      <c r="V4" s="48">
        <v>8.19</v>
      </c>
      <c r="W4" s="49">
        <f>AVERAGE(S4:V4)</f>
        <v>8.1774999999999984</v>
      </c>
      <c r="X4" s="49">
        <f>STDEV(S4:V4)</f>
        <v>3.9475730941090546E-2</v>
      </c>
      <c r="Y4" s="48">
        <v>5.26</v>
      </c>
      <c r="Z4" s="48">
        <v>5.3</v>
      </c>
      <c r="AA4" s="48">
        <v>5.34</v>
      </c>
      <c r="AB4" s="48">
        <v>5.35</v>
      </c>
      <c r="AC4" s="49">
        <f>AVERAGE(Y4:AB4)</f>
        <v>5.3125</v>
      </c>
      <c r="AD4" s="49">
        <f>STDEV(Y4:AB4)</f>
        <v>4.112987559751019E-2</v>
      </c>
      <c r="AE4" s="21">
        <v>0.121</v>
      </c>
      <c r="AF4" s="21">
        <v>0.107</v>
      </c>
      <c r="AG4" s="21">
        <v>9.0999999999999998E-2</v>
      </c>
      <c r="AH4" s="21">
        <v>8.5000000000000006E-2</v>
      </c>
      <c r="AI4" s="21">
        <f>AVERAGE(AE4:AH4)</f>
        <v>0.10099999999999999</v>
      </c>
      <c r="AJ4" s="21">
        <f>STDEV(AE4:AH4)</f>
        <v>1.6248076809272004E-2</v>
      </c>
      <c r="AK4" s="21">
        <v>0.11799999999999999</v>
      </c>
      <c r="AL4" s="21">
        <v>0.11600000000000001</v>
      </c>
      <c r="AM4" s="21">
        <v>0.11600000000000001</v>
      </c>
      <c r="AN4" s="21">
        <v>0.106</v>
      </c>
      <c r="AO4" s="21">
        <f>AVERAGE(AK4:AN4)</f>
        <v>0.11399999999999999</v>
      </c>
      <c r="AP4" s="21">
        <f>STDEV(AK4:AN4)</f>
        <v>5.4160256030906413E-3</v>
      </c>
      <c r="AQ4" s="21">
        <v>0.41399999999999998</v>
      </c>
      <c r="AR4" s="21">
        <v>0.41199999999999998</v>
      </c>
      <c r="AS4" s="21">
        <v>0.47599999999999998</v>
      </c>
      <c r="AT4" s="21">
        <v>0.46600000000000003</v>
      </c>
      <c r="AU4" s="21">
        <f>AVERAGE(AQ4:AT4)</f>
        <v>0.442</v>
      </c>
      <c r="AV4" s="21">
        <f>STDEV(AQ4:AT4)</f>
        <v>3.3744135292916713E-2</v>
      </c>
      <c r="AW4" s="35">
        <v>12.619</v>
      </c>
      <c r="AX4" s="24">
        <v>12.619</v>
      </c>
      <c r="AY4" s="36">
        <f>(AX4-AW4)*1000</f>
        <v>0</v>
      </c>
      <c r="AZ4" s="36">
        <f>AY4/50</f>
        <v>0</v>
      </c>
      <c r="BA4" s="24">
        <v>12.641999999999999</v>
      </c>
      <c r="BB4" s="24">
        <v>12.641999999999999</v>
      </c>
      <c r="BC4" s="36">
        <f>(BB4-BA4)*1000</f>
        <v>0</v>
      </c>
      <c r="BD4" s="37">
        <f>BC4/50</f>
        <v>0</v>
      </c>
      <c r="BE4" s="35">
        <v>12.577999999999999</v>
      </c>
      <c r="BF4" s="38">
        <v>12.577999999999999</v>
      </c>
      <c r="BG4" s="39">
        <f>(BF4-BE4)*1000</f>
        <v>0</v>
      </c>
      <c r="BH4" s="36">
        <f>BG4/50</f>
        <v>0</v>
      </c>
      <c r="BI4" s="35">
        <v>12.733000000000001</v>
      </c>
      <c r="BJ4" s="38">
        <v>12.733000000000001</v>
      </c>
      <c r="BK4" s="39">
        <f>(BJ4-BI4)*1000</f>
        <v>0</v>
      </c>
      <c r="BL4" s="39">
        <f>BK4/50</f>
        <v>0</v>
      </c>
      <c r="BM4" s="36">
        <f>AVERAGE(AY4,BC4,BG4,BK4)</f>
        <v>0</v>
      </c>
      <c r="BN4" s="37">
        <f>STDEV(AY4,BC4,BG4,BK4)</f>
        <v>0</v>
      </c>
      <c r="BO4" s="37">
        <f>AVERAGE(AZ4,BD4,BH4,BL4)</f>
        <v>0</v>
      </c>
      <c r="BP4" s="37">
        <f>STDEV(AZ4,BD4,BH4,BL4)</f>
        <v>0</v>
      </c>
      <c r="BQ4" s="35">
        <v>12.656000000000001</v>
      </c>
      <c r="BR4" s="24">
        <v>12.657</v>
      </c>
      <c r="BS4" s="36">
        <f>(BR4-BQ4)*1000</f>
        <v>0.99999999999944578</v>
      </c>
      <c r="BT4" s="36">
        <f>BS4/50</f>
        <v>1.9999999999988916E-2</v>
      </c>
      <c r="BU4" s="24">
        <v>12.79</v>
      </c>
      <c r="BV4" s="24">
        <v>12.79</v>
      </c>
      <c r="BW4" s="36">
        <f>(BV4-BU4)*1000</f>
        <v>0</v>
      </c>
      <c r="BX4" s="36">
        <f>BW4/50</f>
        <v>0</v>
      </c>
      <c r="BY4" s="24">
        <v>12.827</v>
      </c>
      <c r="BZ4" s="38">
        <v>12.827</v>
      </c>
      <c r="CA4" s="39">
        <f>(BZ4-BY4)*1000</f>
        <v>0</v>
      </c>
      <c r="CB4" s="39">
        <f>CA4/50</f>
        <v>0</v>
      </c>
      <c r="CC4" s="24">
        <v>12.589</v>
      </c>
      <c r="CD4" s="38">
        <v>12.589</v>
      </c>
      <c r="CE4" s="39">
        <f>(CD4-CC4)*1000</f>
        <v>0</v>
      </c>
      <c r="CF4" s="39">
        <f>CE4/50</f>
        <v>0</v>
      </c>
      <c r="CG4" s="36">
        <f>AVERAGE(BS4,BW4,CA4,CE4)</f>
        <v>0.24999999999986144</v>
      </c>
      <c r="CH4" s="36">
        <f>STDEV(BS4,BW4,CA4,CE4)</f>
        <v>0.49999999999972289</v>
      </c>
      <c r="CI4" s="37">
        <f>AVERAGE(BT4,BX4,CB4,CF4)</f>
        <v>4.9999999999972289E-3</v>
      </c>
      <c r="CJ4" s="37">
        <f>STDEV(BT4,BX4,CB4,CF4)</f>
        <v>9.9999999999944578E-3</v>
      </c>
      <c r="CK4" s="35">
        <v>12.750999999999999</v>
      </c>
      <c r="CL4" s="24">
        <v>12.824999999999999</v>
      </c>
      <c r="CM4" s="39">
        <f>(CL4-CK4)*1000</f>
        <v>73.999999999999844</v>
      </c>
      <c r="CN4" s="39">
        <f>CM4/5</f>
        <v>14.799999999999969</v>
      </c>
      <c r="CO4" s="38">
        <v>12.875999999999999</v>
      </c>
      <c r="CP4" s="38">
        <v>12.928000000000001</v>
      </c>
      <c r="CQ4" s="39">
        <f>(CP4-CO4)*1000</f>
        <v>52.000000000001378</v>
      </c>
      <c r="CR4" s="39">
        <f>CQ4/5</f>
        <v>10.400000000000276</v>
      </c>
      <c r="CS4" s="38">
        <v>12.771000000000001</v>
      </c>
      <c r="CT4" s="38">
        <v>12.83</v>
      </c>
      <c r="CU4" s="39">
        <f>(CT4-CS4)*1000</f>
        <v>58.999999999999275</v>
      </c>
      <c r="CV4" s="39">
        <f>CU4/5</f>
        <v>11.799999999999855</v>
      </c>
      <c r="CW4" s="38">
        <v>12.965999999999999</v>
      </c>
      <c r="CX4" s="38">
        <v>13.031000000000001</v>
      </c>
      <c r="CY4" s="39">
        <f>(CX4-CW4)*1000</f>
        <v>65.000000000001279</v>
      </c>
      <c r="CZ4" s="39">
        <f>CY4/5</f>
        <v>13.000000000000256</v>
      </c>
      <c r="DA4" s="36">
        <f>AVERAGE(CM4,CQ4,CU4,CY4)</f>
        <v>62.500000000000448</v>
      </c>
      <c r="DB4" s="36">
        <f>STDEV(CM4,CQ4,CU4,CY4)</f>
        <v>9.3273790530883929</v>
      </c>
      <c r="DC4" s="40">
        <f>AVERAGE(CN4,CR4,CV4,CZ4)</f>
        <v>12.500000000000089</v>
      </c>
      <c r="DD4" s="40">
        <f>STDEV(CN4,CR4,CV4,CZ4)</f>
        <v>1.8654758106176865</v>
      </c>
      <c r="DE4" s="27">
        <v>1655.44</v>
      </c>
      <c r="DF4" s="10">
        <f t="shared" ref="DF4:DF11" si="2">($DE$4-DE4)</f>
        <v>0</v>
      </c>
      <c r="DG4" s="41">
        <f t="shared" ref="DG4:DG11" si="3">2*$DE$4-2*DE4</f>
        <v>0</v>
      </c>
      <c r="DH4" s="42">
        <v>1647.14</v>
      </c>
      <c r="DI4" s="10">
        <f t="shared" ref="DI4:DI11" si="4">($DH$4-DH4)</f>
        <v>0</v>
      </c>
      <c r="DJ4" s="41">
        <f>2*$DH$4-2*DH4</f>
        <v>0</v>
      </c>
      <c r="DK4" s="29">
        <v>1652.17</v>
      </c>
      <c r="DL4" s="43">
        <f t="shared" ref="DL4:DL11" si="5">($DK$4-DK4)</f>
        <v>0</v>
      </c>
      <c r="DM4" s="44">
        <f t="shared" ref="DM4:DM11" si="6">2*$DK$4-2*DK4</f>
        <v>0</v>
      </c>
      <c r="DN4" s="45">
        <v>1657.34</v>
      </c>
      <c r="DO4" s="43">
        <f>($DN$4-DN4)</f>
        <v>0</v>
      </c>
      <c r="DP4" s="46">
        <f>2*$DN$4-2*DN4</f>
        <v>0</v>
      </c>
      <c r="DQ4" s="16">
        <f>AVERAGE(DF4,DI4,DL4,DO4)</f>
        <v>0</v>
      </c>
      <c r="DR4" s="10">
        <f>STDEV(DF4,DI4,DL4,DO4)</f>
        <v>0</v>
      </c>
      <c r="DS4" s="17">
        <f>AVERAGE(DG4,DJ4,DM4,DP4)</f>
        <v>0</v>
      </c>
      <c r="DT4" s="17">
        <f>STDEV(DG4,DJ4,DM4,DP4)</f>
        <v>0</v>
      </c>
      <c r="DU4" s="18">
        <v>38</v>
      </c>
      <c r="DV4" s="85">
        <v>39</v>
      </c>
      <c r="DW4" s="87">
        <v>0</v>
      </c>
      <c r="DX4" s="86">
        <v>0</v>
      </c>
    </row>
    <row r="5" spans="1:128" x14ac:dyDescent="0.25">
      <c r="A5" s="47">
        <v>44042</v>
      </c>
      <c r="B5" s="19">
        <v>1</v>
      </c>
      <c r="C5" s="19"/>
      <c r="D5" s="19"/>
      <c r="E5" s="19"/>
      <c r="F5" s="19"/>
      <c r="G5" s="19"/>
      <c r="H5" s="19"/>
      <c r="I5" s="50"/>
      <c r="J5" s="50"/>
      <c r="K5" s="50"/>
      <c r="L5" s="47">
        <v>44138</v>
      </c>
      <c r="M5" s="48">
        <v>8.1199999999999992</v>
      </c>
      <c r="N5" s="48">
        <v>8.32</v>
      </c>
      <c r="O5" s="48">
        <v>8.14</v>
      </c>
      <c r="P5" s="48">
        <v>8.06</v>
      </c>
      <c r="Q5" s="49">
        <f t="shared" si="0"/>
        <v>8.16</v>
      </c>
      <c r="R5" s="49">
        <f t="shared" si="1"/>
        <v>0.11195237082497782</v>
      </c>
      <c r="S5" s="48">
        <v>7.97</v>
      </c>
      <c r="T5" s="48">
        <v>7.97</v>
      </c>
      <c r="U5" s="48">
        <v>6.93</v>
      </c>
      <c r="V5" s="48">
        <v>6.8</v>
      </c>
      <c r="W5" s="49">
        <f>AVERAGE(T5:U5)</f>
        <v>7.4499999999999993</v>
      </c>
      <c r="X5" s="49">
        <f>STDEV(S5:U5)</f>
        <v>0.60044427995721084</v>
      </c>
      <c r="Y5" s="48">
        <v>4.49</v>
      </c>
      <c r="Z5" s="48">
        <v>4.46</v>
      </c>
      <c r="AA5" s="48">
        <v>4.83</v>
      </c>
      <c r="AB5" s="48">
        <v>4.8600000000000003</v>
      </c>
      <c r="AC5" s="49">
        <f>AVERAGE(Z5:AA5)</f>
        <v>4.6449999999999996</v>
      </c>
      <c r="AD5" s="49">
        <f>STDEV(Y5:AA5)</f>
        <v>0.20550750189064468</v>
      </c>
      <c r="AE5" s="21">
        <v>0.248</v>
      </c>
      <c r="AF5" s="21">
        <v>0.252</v>
      </c>
      <c r="AG5" s="21">
        <v>0.24399999999999999</v>
      </c>
      <c r="AH5" s="51">
        <v>0.25700000000000001</v>
      </c>
      <c r="AI5" s="21">
        <f>AVERAGE(AF5:AG5)</f>
        <v>0.248</v>
      </c>
      <c r="AJ5" s="21">
        <f t="shared" ref="AJ5" si="7">STDEV(AE5:AG5)</f>
        <v>4.0000000000000036E-3</v>
      </c>
      <c r="AK5" s="52">
        <v>0.29899999999999999</v>
      </c>
      <c r="AL5" s="52">
        <v>0.30399999999999999</v>
      </c>
      <c r="AM5" s="52">
        <v>0.64700000000000002</v>
      </c>
      <c r="AN5" s="52">
        <v>0.64800000000000002</v>
      </c>
      <c r="AO5" s="52">
        <f>AVERAGE(AL5:AM5)</f>
        <v>0.47550000000000003</v>
      </c>
      <c r="AP5" s="21">
        <f t="shared" ref="AP5" si="8">STDEV(AK5:AM5)</f>
        <v>0.19949018355130491</v>
      </c>
      <c r="AQ5" s="53">
        <v>25.65</v>
      </c>
      <c r="AR5" s="53">
        <v>22.15</v>
      </c>
      <c r="AS5" s="53">
        <v>11.4</v>
      </c>
      <c r="AT5" s="53">
        <v>13.2</v>
      </c>
      <c r="AU5" s="21">
        <f>AVERAGE(AR5:AS5)</f>
        <v>16.774999999999999</v>
      </c>
      <c r="AV5" s="21">
        <f t="shared" ref="AV5:AV7" si="9">STDEV(AQ5:AS5)</f>
        <v>7.4260240595714047</v>
      </c>
      <c r="AW5" s="35">
        <v>12.619</v>
      </c>
      <c r="AX5" s="24">
        <v>12.622</v>
      </c>
      <c r="AY5" s="36">
        <f t="shared" ref="AY5:AY11" si="10">(AX5-AW5)*1000</f>
        <v>3.0000000000001137</v>
      </c>
      <c r="AZ5" s="36">
        <f t="shared" ref="AZ5:AZ11" si="11">AY5/50</f>
        <v>6.0000000000002274E-2</v>
      </c>
      <c r="BA5" s="24">
        <v>12.641999999999999</v>
      </c>
      <c r="BB5" s="24">
        <v>12.644</v>
      </c>
      <c r="BC5" s="36">
        <f t="shared" ref="BC5:BC11" si="12">(BB5-BA5)*1000</f>
        <v>2.0000000000006679</v>
      </c>
      <c r="BD5" s="37">
        <f t="shared" ref="BD5:BD11" si="13">BC5/50</f>
        <v>4.0000000000013358E-2</v>
      </c>
      <c r="BE5" s="35">
        <v>12.577999999999999</v>
      </c>
      <c r="BF5" s="38">
        <v>12.582000000000001</v>
      </c>
      <c r="BG5" s="39">
        <f t="shared" ref="BG5:BG11" si="14">(BF5-BE5)*1000</f>
        <v>4.0000000000013358</v>
      </c>
      <c r="BH5" s="36">
        <f t="shared" ref="BH5:BH11" si="15">BG5/50</f>
        <v>8.0000000000026716E-2</v>
      </c>
      <c r="BI5" s="35">
        <v>12.733000000000001</v>
      </c>
      <c r="BJ5" s="38">
        <v>12.734</v>
      </c>
      <c r="BK5" s="39">
        <f>(BJ5-BI5)*1000</f>
        <v>0.99999999999944578</v>
      </c>
      <c r="BL5" s="39">
        <f t="shared" ref="BL5:BL11" si="16">BK5/50</f>
        <v>1.9999999999988916E-2</v>
      </c>
      <c r="BM5" s="36">
        <f t="shared" ref="BM5:BM11" si="17">AVERAGE(AY5,BC5,BG5,BK5)</f>
        <v>2.5000000000003908</v>
      </c>
      <c r="BN5" s="37">
        <f t="shared" ref="BN5:BN11" si="18">STDEV(AY5,BC5,BG5,BK5)</f>
        <v>1.2909944487364662</v>
      </c>
      <c r="BO5" s="37">
        <f t="shared" ref="BO5:BO11" si="19">AVERAGE(AZ5,BD5,BH5,BL5)</f>
        <v>5.0000000000007816E-2</v>
      </c>
      <c r="BP5" s="37">
        <f t="shared" ref="BP5:BP11" si="20">STDEV(AZ5,BD5,BH5,BL5)</f>
        <v>2.5819888974729328E-2</v>
      </c>
      <c r="BQ5" s="35">
        <v>12.656000000000001</v>
      </c>
      <c r="BR5" s="24">
        <v>12.657</v>
      </c>
      <c r="BS5" s="36">
        <f t="shared" ref="BS5:BS11" si="21">(BR5-BQ5)*1000</f>
        <v>0.99999999999944578</v>
      </c>
      <c r="BT5" s="36">
        <f t="shared" ref="BT5:BT10" si="22">BS5/50</f>
        <v>1.9999999999988916E-2</v>
      </c>
      <c r="BU5" s="24">
        <v>12.79</v>
      </c>
      <c r="BV5" s="24">
        <v>12.79</v>
      </c>
      <c r="BW5" s="36">
        <f t="shared" ref="BW5:BW11" si="23">(BV5-BU5)*1000</f>
        <v>0</v>
      </c>
      <c r="BX5" s="36">
        <f t="shared" ref="BX5:BX11" si="24">BW5/50</f>
        <v>0</v>
      </c>
      <c r="BY5" s="24">
        <v>12.827</v>
      </c>
      <c r="BZ5" s="38">
        <v>12.831</v>
      </c>
      <c r="CA5" s="39">
        <f t="shared" ref="CA5:CA11" si="25">(BZ5-BY5)*1000</f>
        <v>3.9999999999995595</v>
      </c>
      <c r="CB5" s="39">
        <f t="shared" ref="CB5:CB11" si="26">CA5/50</f>
        <v>7.9999999999991189E-2</v>
      </c>
      <c r="CC5" s="24">
        <v>12.589</v>
      </c>
      <c r="CD5" s="38">
        <v>12.593</v>
      </c>
      <c r="CE5" s="39">
        <f t="shared" ref="CE5:CE11" si="27">(CD5-CC5)*1000</f>
        <v>3.9999999999995595</v>
      </c>
      <c r="CF5" s="39">
        <f t="shared" ref="CF5:CF11" si="28">CE5/50</f>
        <v>7.9999999999991189E-2</v>
      </c>
      <c r="CG5" s="36">
        <f t="shared" ref="CG5:CG11" si="29">AVERAGE(BS5,BW5,CA5,CE5)</f>
        <v>2.2499999999996412</v>
      </c>
      <c r="CH5" s="36">
        <f t="shared" ref="CH5:CH11" si="30">STDEV(BS5,BW5,CA5,CE5)</f>
        <v>2.0615528128086931</v>
      </c>
      <c r="CI5" s="37">
        <f>AVERAGE(BT5,BX5,CB5,CF5)</f>
        <v>4.4999999999992824E-2</v>
      </c>
      <c r="CJ5" s="37">
        <f t="shared" ref="CJ5:CJ7" si="31">STDEV(BT5,BX5,CB5,CF5)</f>
        <v>4.1231056256173862E-2</v>
      </c>
      <c r="CK5" s="35">
        <v>12.750999999999999</v>
      </c>
      <c r="CL5" s="24">
        <v>12.782999999999999</v>
      </c>
      <c r="CM5" s="39">
        <f t="shared" ref="CM5:CM11" si="32">(CL5-CK5)*1000</f>
        <v>32.000000000000028</v>
      </c>
      <c r="CN5" s="39">
        <f t="shared" ref="CN5:CN10" si="33">CM5/5</f>
        <v>6.4000000000000057</v>
      </c>
      <c r="CO5" s="38">
        <v>12.875999999999999</v>
      </c>
      <c r="CP5" s="38">
        <v>12.933999999999999</v>
      </c>
      <c r="CQ5" s="39">
        <f t="shared" ref="CQ5:CQ11" si="34">(CP5-CO5)*1000</f>
        <v>57.999999999999829</v>
      </c>
      <c r="CR5" s="39">
        <f t="shared" ref="CR5:CR6" si="35">CQ5/5</f>
        <v>11.599999999999966</v>
      </c>
      <c r="CS5" s="38">
        <v>12.771000000000001</v>
      </c>
      <c r="CT5" s="38">
        <v>12.782999999999999</v>
      </c>
      <c r="CU5" s="39">
        <f t="shared" ref="CU5:CU11" si="36">(CT5-CS5)*1000</f>
        <v>11.999999999998678</v>
      </c>
      <c r="CV5" s="39">
        <f t="shared" ref="CV5:CV6" si="37">CU5/5</f>
        <v>2.3999999999997357</v>
      </c>
      <c r="CW5" s="38">
        <v>12.965999999999999</v>
      </c>
      <c r="CX5" s="38">
        <v>12.981999999999999</v>
      </c>
      <c r="CY5" s="39">
        <f t="shared" ref="CY5:CY11" si="38">(CX5-CW5)*1000</f>
        <v>16.000000000000014</v>
      </c>
      <c r="CZ5" s="39">
        <f t="shared" ref="CZ5:CZ6" si="39">CY5/5</f>
        <v>3.2000000000000028</v>
      </c>
      <c r="DA5" s="36">
        <f t="shared" ref="DA5:DA11" si="40">AVERAGE(CM5,CQ5,CU5,CY5)</f>
        <v>29.499999999999638</v>
      </c>
      <c r="DB5" s="36">
        <f t="shared" ref="DB5:DB11" si="41">STDEV(CM5,CQ5,CU5,CY5)</f>
        <v>20.872629605937984</v>
      </c>
      <c r="DC5" s="40">
        <f>AVERAGE(CN5,CR5,CV5,CZ5)</f>
        <v>5.8999999999999275</v>
      </c>
      <c r="DD5" s="40">
        <f t="shared" ref="DD5:DD8" si="42">STDEV(CN5,CR5,CV5,CZ5)</f>
        <v>4.1745259211875965</v>
      </c>
      <c r="DE5" s="27">
        <v>1640.95</v>
      </c>
      <c r="DF5" s="10">
        <f t="shared" si="2"/>
        <v>14.490000000000009</v>
      </c>
      <c r="DG5" s="41">
        <f t="shared" si="3"/>
        <v>28.980000000000018</v>
      </c>
      <c r="DH5" s="42">
        <v>1633.7</v>
      </c>
      <c r="DI5" s="10">
        <f t="shared" si="4"/>
        <v>13.440000000000055</v>
      </c>
      <c r="DJ5" s="41">
        <f t="shared" ref="DJ5:DJ11" si="43">2*$DH$4-2*DH5</f>
        <v>26.880000000000109</v>
      </c>
      <c r="DK5" s="29">
        <v>1642.89</v>
      </c>
      <c r="DL5" s="43">
        <f t="shared" si="5"/>
        <v>9.2799999999999727</v>
      </c>
      <c r="DM5" s="44">
        <f t="shared" si="6"/>
        <v>18.559999999999945</v>
      </c>
      <c r="DN5" s="45">
        <v>1652.26</v>
      </c>
      <c r="DO5" s="43">
        <f t="shared" ref="DO5:DO11" si="44">($DN$4-DN5)</f>
        <v>5.0799999999999272</v>
      </c>
      <c r="DP5" s="46">
        <f t="shared" ref="DP5:DP11" si="45">2*$DN$4-2*DN5</f>
        <v>10.159999999999854</v>
      </c>
      <c r="DQ5" s="16">
        <f t="shared" ref="DQ5:DQ11" si="46">AVERAGE(DF5,DI5,DL5,DO5)</f>
        <v>10.572499999999991</v>
      </c>
      <c r="DR5" s="10">
        <f t="shared" ref="DR5:DR11" si="47">STDEV(DF5,DI5,DL5,DO5)</f>
        <v>4.2975758670829469</v>
      </c>
      <c r="DS5" s="17">
        <f t="shared" ref="DS5:DS11" si="48">AVERAGE(DG5,DJ5,DM5,DP5)</f>
        <v>21.144999999999982</v>
      </c>
      <c r="DT5" s="17">
        <f t="shared" ref="DT5:DT11" si="49">STDEV(DG5,DJ5,DM5,DP5)</f>
        <v>8.5951517341658938</v>
      </c>
      <c r="DU5" s="18">
        <v>37.5</v>
      </c>
      <c r="DV5" s="85">
        <v>38</v>
      </c>
      <c r="DW5" s="87">
        <v>16</v>
      </c>
      <c r="DX5" s="86">
        <v>90</v>
      </c>
    </row>
    <row r="6" spans="1:128" ht="15.75" thickBot="1" x14ac:dyDescent="0.3">
      <c r="A6" s="47">
        <v>44043</v>
      </c>
      <c r="B6" s="19">
        <v>2</v>
      </c>
      <c r="C6" s="19"/>
      <c r="D6" s="19"/>
      <c r="E6" s="19"/>
      <c r="F6" s="19"/>
      <c r="G6" s="19"/>
      <c r="H6" s="19"/>
      <c r="I6" s="19"/>
      <c r="J6" s="19"/>
      <c r="K6" s="19"/>
      <c r="L6" s="47">
        <v>44139</v>
      </c>
      <c r="M6" s="48">
        <v>8.08</v>
      </c>
      <c r="N6" s="48">
        <v>8.06</v>
      </c>
      <c r="O6" s="48">
        <v>8.09</v>
      </c>
      <c r="P6" s="48">
        <v>8.0299999999999994</v>
      </c>
      <c r="Q6" s="49">
        <f t="shared" si="0"/>
        <v>8.0649999999999995</v>
      </c>
      <c r="R6" s="49">
        <f t="shared" si="1"/>
        <v>2.6457513110646126E-2</v>
      </c>
      <c r="S6" s="48">
        <v>7.08</v>
      </c>
      <c r="T6" s="48">
        <v>7.13</v>
      </c>
      <c r="U6" s="48">
        <v>6.97</v>
      </c>
      <c r="V6" s="48">
        <v>6.78</v>
      </c>
      <c r="W6" s="49">
        <f t="shared" ref="W6:W11" si="50">AVERAGE(S6:V6)</f>
        <v>6.99</v>
      </c>
      <c r="X6" s="49">
        <f t="shared" ref="X6:X11" si="51">STDEV(S6:V6)</f>
        <v>0.15513435037626783</v>
      </c>
      <c r="Y6" s="48">
        <v>4.66</v>
      </c>
      <c r="Z6" s="48">
        <v>4.5999999999999996</v>
      </c>
      <c r="AA6" s="48">
        <v>4.75</v>
      </c>
      <c r="AB6" s="48">
        <v>4.76</v>
      </c>
      <c r="AC6" s="49">
        <f t="shared" ref="AC6:AC11" si="52">AVERAGE(Y6:AB6)</f>
        <v>4.6924999999999999</v>
      </c>
      <c r="AD6" s="49">
        <f t="shared" ref="AD6:AD11" si="53">STDEV(Y6:AB6)</f>
        <v>7.6321687612368808E-2</v>
      </c>
      <c r="AE6" s="21">
        <v>0.33600000000000002</v>
      </c>
      <c r="AF6" s="21">
        <v>0.28199999999999997</v>
      </c>
      <c r="AG6" s="21">
        <v>0.23300000000000001</v>
      </c>
      <c r="AH6" s="21">
        <v>0.24299999999999999</v>
      </c>
      <c r="AI6" s="21">
        <f t="shared" ref="AI6:AI11" si="54">AVERAGE(AE6:AH6)</f>
        <v>0.27349999999999997</v>
      </c>
      <c r="AJ6" s="21">
        <f>STDEV(AE6:AH6)</f>
        <v>4.6722585544894765E-2</v>
      </c>
      <c r="AK6" s="21">
        <v>1.1200000000000001</v>
      </c>
      <c r="AL6" s="21">
        <v>0.97</v>
      </c>
      <c r="AM6" s="21">
        <v>1.68</v>
      </c>
      <c r="AN6" s="21">
        <v>1.72</v>
      </c>
      <c r="AO6" s="21">
        <f t="shared" ref="AO6:AO10" si="55">AVERAGE(AK6:AN6)</f>
        <v>1.3724999999999998</v>
      </c>
      <c r="AP6" s="21">
        <f>STDEV(AK6:AN6)</f>
        <v>0.38343839140075708</v>
      </c>
      <c r="AQ6" s="54">
        <v>19.899999999999999</v>
      </c>
      <c r="AR6" s="54">
        <v>25.2</v>
      </c>
      <c r="AS6" s="54">
        <v>11.15</v>
      </c>
      <c r="AT6" s="54">
        <v>9.1999999999999993</v>
      </c>
      <c r="AU6" s="21">
        <f t="shared" ref="AU6:AU11" si="56">AVERAGE(AQ6:AT6)</f>
        <v>16.362499999999997</v>
      </c>
      <c r="AV6" s="21">
        <f>STDEV(AQ6:AT6)</f>
        <v>7.5074823787117024</v>
      </c>
      <c r="AW6" s="35">
        <v>12.619</v>
      </c>
      <c r="AX6" s="24">
        <v>12.625</v>
      </c>
      <c r="AY6" s="36">
        <f t="shared" si="10"/>
        <v>6.0000000000002274</v>
      </c>
      <c r="AZ6" s="36">
        <f>AY6/50</f>
        <v>0.12000000000000455</v>
      </c>
      <c r="BA6" s="24">
        <v>12.641999999999999</v>
      </c>
      <c r="BB6" s="24">
        <v>12.641999999999999</v>
      </c>
      <c r="BC6" s="36">
        <f t="shared" si="12"/>
        <v>0</v>
      </c>
      <c r="BD6" s="37">
        <f t="shared" si="13"/>
        <v>0</v>
      </c>
      <c r="BE6" s="35">
        <v>12.577999999999999</v>
      </c>
      <c r="BF6" s="38">
        <v>12.577999999999999</v>
      </c>
      <c r="BG6" s="39">
        <f t="shared" si="14"/>
        <v>0</v>
      </c>
      <c r="BH6" s="36">
        <f t="shared" si="15"/>
        <v>0</v>
      </c>
      <c r="BI6" s="35">
        <v>12.733000000000001</v>
      </c>
      <c r="BJ6" s="38">
        <v>12.733000000000001</v>
      </c>
      <c r="BK6" s="39">
        <f t="shared" ref="BK6:BK11" si="57">(BJ6-BI6)*1000</f>
        <v>0</v>
      </c>
      <c r="BL6" s="39">
        <f t="shared" si="16"/>
        <v>0</v>
      </c>
      <c r="BM6" s="36">
        <f t="shared" si="17"/>
        <v>1.5000000000000568</v>
      </c>
      <c r="BN6" s="37">
        <f t="shared" si="18"/>
        <v>3.0000000000001137</v>
      </c>
      <c r="BO6" s="37">
        <f t="shared" si="19"/>
        <v>3.0000000000001137E-2</v>
      </c>
      <c r="BP6" s="37">
        <f t="shared" si="20"/>
        <v>6.0000000000002274E-2</v>
      </c>
      <c r="BQ6" s="35">
        <v>12.656000000000001</v>
      </c>
      <c r="BR6" s="24">
        <v>12.659000000000001</v>
      </c>
      <c r="BS6" s="36">
        <f t="shared" si="21"/>
        <v>3.0000000000001137</v>
      </c>
      <c r="BT6" s="36">
        <f t="shared" si="22"/>
        <v>6.0000000000002274E-2</v>
      </c>
      <c r="BU6" s="24">
        <v>12.79</v>
      </c>
      <c r="BV6" s="24">
        <v>12.79</v>
      </c>
      <c r="BW6" s="36">
        <f t="shared" si="23"/>
        <v>0</v>
      </c>
      <c r="BX6" s="36">
        <f t="shared" si="24"/>
        <v>0</v>
      </c>
      <c r="BY6" s="24">
        <v>12.827</v>
      </c>
      <c r="BZ6" s="38">
        <v>12.837999999999999</v>
      </c>
      <c r="CA6" s="39">
        <f t="shared" si="25"/>
        <v>10.999999999999233</v>
      </c>
      <c r="CB6" s="39">
        <f t="shared" si="26"/>
        <v>0.21999999999998465</v>
      </c>
      <c r="CC6" s="24">
        <v>12.589</v>
      </c>
      <c r="CD6" s="38">
        <v>12.6</v>
      </c>
      <c r="CE6" s="39">
        <f t="shared" si="27"/>
        <v>10.999999999999233</v>
      </c>
      <c r="CF6" s="39">
        <f t="shared" si="28"/>
        <v>0.21999999999998465</v>
      </c>
      <c r="CG6" s="36">
        <f t="shared" si="29"/>
        <v>6.2499999999996447</v>
      </c>
      <c r="CH6" s="36">
        <f t="shared" si="30"/>
        <v>5.6199051000286673</v>
      </c>
      <c r="CJ6" s="37">
        <f t="shared" si="31"/>
        <v>0.11239810200057335</v>
      </c>
      <c r="CK6" s="35">
        <v>12.750999999999999</v>
      </c>
      <c r="CL6" s="24">
        <v>12.808</v>
      </c>
      <c r="CM6" s="39">
        <f t="shared" si="32"/>
        <v>57.000000000000384</v>
      </c>
      <c r="CN6" s="39">
        <f t="shared" si="33"/>
        <v>11.400000000000077</v>
      </c>
      <c r="CO6" s="38">
        <v>12.875999999999999</v>
      </c>
      <c r="CP6" s="38">
        <v>12.95</v>
      </c>
      <c r="CQ6" s="39">
        <f t="shared" si="34"/>
        <v>73.999999999999844</v>
      </c>
      <c r="CR6" s="39">
        <f t="shared" si="35"/>
        <v>14.799999999999969</v>
      </c>
      <c r="CS6" s="38">
        <v>12.771000000000001</v>
      </c>
      <c r="CT6" s="38">
        <v>12.792</v>
      </c>
      <c r="CU6" s="39">
        <f t="shared" si="36"/>
        <v>20.999999999999019</v>
      </c>
      <c r="CV6" s="39">
        <f t="shared" si="37"/>
        <v>4.1999999999998039</v>
      </c>
      <c r="CW6" s="38">
        <v>12.965999999999999</v>
      </c>
      <c r="CX6" s="38">
        <v>13.004</v>
      </c>
      <c r="CY6" s="39">
        <f t="shared" si="38"/>
        <v>38.000000000000256</v>
      </c>
      <c r="CZ6" s="39">
        <f t="shared" si="39"/>
        <v>7.6000000000000512</v>
      </c>
      <c r="DA6" s="36">
        <f t="shared" si="40"/>
        <v>47.499999999999879</v>
      </c>
      <c r="DB6" s="36">
        <f t="shared" si="41"/>
        <v>22.985502677412747</v>
      </c>
      <c r="DC6" s="40">
        <f t="shared" ref="DC6:DC9" si="58">AVERAGE(CN6,CR6,CV6,CZ6)</f>
        <v>9.4999999999999751</v>
      </c>
      <c r="DD6" s="40">
        <f t="shared" si="42"/>
        <v>4.5971005354825483</v>
      </c>
      <c r="DE6" s="27">
        <v>1627.96</v>
      </c>
      <c r="DF6" s="10">
        <f t="shared" si="2"/>
        <v>27.480000000000018</v>
      </c>
      <c r="DG6" s="41">
        <f t="shared" si="3"/>
        <v>54.960000000000036</v>
      </c>
      <c r="DH6" s="42">
        <v>1619.78</v>
      </c>
      <c r="DI6" s="10">
        <f t="shared" si="4"/>
        <v>27.360000000000127</v>
      </c>
      <c r="DJ6" s="41">
        <f t="shared" si="43"/>
        <v>54.720000000000255</v>
      </c>
      <c r="DK6" s="29">
        <v>1633.86</v>
      </c>
      <c r="DL6" s="43">
        <f t="shared" si="5"/>
        <v>18.310000000000173</v>
      </c>
      <c r="DM6" s="44">
        <f t="shared" si="6"/>
        <v>36.620000000000346</v>
      </c>
      <c r="DN6" s="45">
        <v>1641.31</v>
      </c>
      <c r="DO6" s="43">
        <f t="shared" si="44"/>
        <v>16.029999999999973</v>
      </c>
      <c r="DP6" s="46">
        <f t="shared" si="45"/>
        <v>32.059999999999945</v>
      </c>
      <c r="DQ6" s="16">
        <f t="shared" si="46"/>
        <v>22.295000000000073</v>
      </c>
      <c r="DR6" s="10">
        <f t="shared" si="47"/>
        <v>5.9907957178770106</v>
      </c>
      <c r="DS6" s="17">
        <f t="shared" si="48"/>
        <v>44.590000000000146</v>
      </c>
      <c r="DT6" s="17">
        <f t="shared" si="49"/>
        <v>11.981591435754021</v>
      </c>
      <c r="DU6" s="18">
        <v>37</v>
      </c>
      <c r="DV6" s="85">
        <v>38</v>
      </c>
      <c r="DW6" s="87">
        <v>16</v>
      </c>
      <c r="DX6" s="86">
        <v>91</v>
      </c>
    </row>
    <row r="7" spans="1:128" x14ac:dyDescent="0.25">
      <c r="A7" s="47">
        <v>44044</v>
      </c>
      <c r="B7" s="19">
        <v>3</v>
      </c>
      <c r="C7" s="19"/>
      <c r="D7" s="19"/>
      <c r="E7" s="19"/>
      <c r="F7" s="19"/>
      <c r="G7" s="19"/>
      <c r="H7" s="19"/>
      <c r="I7" s="19"/>
      <c r="J7" s="19"/>
      <c r="K7" s="19"/>
      <c r="L7" s="47">
        <v>44140</v>
      </c>
      <c r="M7" s="48">
        <v>8.27</v>
      </c>
      <c r="N7" s="48">
        <v>8.17</v>
      </c>
      <c r="O7" s="48">
        <v>7.94</v>
      </c>
      <c r="P7" s="48">
        <v>7.89</v>
      </c>
      <c r="Q7" s="49">
        <f t="shared" si="0"/>
        <v>8.067499999999999</v>
      </c>
      <c r="R7" s="49">
        <f t="shared" si="1"/>
        <v>0.1819111504737041</v>
      </c>
      <c r="S7" s="48">
        <v>6.3</v>
      </c>
      <c r="T7" s="48">
        <v>6.47</v>
      </c>
      <c r="U7" s="48">
        <v>6.28</v>
      </c>
      <c r="V7" s="48">
        <v>6.49</v>
      </c>
      <c r="W7" s="49">
        <f t="shared" si="50"/>
        <v>6.3849999999999998</v>
      </c>
      <c r="X7" s="49">
        <f t="shared" si="51"/>
        <v>0.11030261405182862</v>
      </c>
      <c r="Y7" s="48">
        <v>4.49</v>
      </c>
      <c r="Z7" s="48">
        <v>4.49</v>
      </c>
      <c r="AA7" s="48">
        <v>4.63</v>
      </c>
      <c r="AB7" s="48">
        <v>4.6399999999999997</v>
      </c>
      <c r="AC7" s="49">
        <f t="shared" si="52"/>
        <v>4.5625</v>
      </c>
      <c r="AD7" s="49">
        <f t="shared" si="53"/>
        <v>8.3815273071200805E-2</v>
      </c>
      <c r="AE7" s="21">
        <v>0.45100000000000001</v>
      </c>
      <c r="AF7" s="21">
        <v>0.45100000000000001</v>
      </c>
      <c r="AG7" s="21">
        <v>0.28100000000000003</v>
      </c>
      <c r="AH7" s="21">
        <v>0.40100000000000002</v>
      </c>
      <c r="AI7" s="21">
        <f t="shared" si="54"/>
        <v>0.39600000000000002</v>
      </c>
      <c r="AJ7" s="21">
        <f>STDEV(AE7:AH7)</f>
        <v>8.0208062770106406E-2</v>
      </c>
      <c r="AK7" s="52"/>
      <c r="AL7" s="52"/>
      <c r="AM7" s="52"/>
      <c r="AN7" s="52"/>
      <c r="AO7" s="52"/>
      <c r="AP7" s="21" t="e">
        <f>STDEV(AK7:AN7)</f>
        <v>#DIV/0!</v>
      </c>
      <c r="AQ7" s="55">
        <v>0.38500000000000001</v>
      </c>
      <c r="AR7" s="55">
        <v>0.375</v>
      </c>
      <c r="AS7" s="55">
        <v>0.38300000000000001</v>
      </c>
      <c r="AT7" s="55">
        <v>0.377</v>
      </c>
      <c r="AU7" s="21">
        <f>AVERAGE(AR7:AS7)</f>
        <v>0.379</v>
      </c>
      <c r="AV7" s="21">
        <f t="shared" si="9"/>
        <v>5.2915026221291859E-3</v>
      </c>
      <c r="AW7" s="35">
        <v>12.619</v>
      </c>
      <c r="AX7" s="24">
        <v>12.619</v>
      </c>
      <c r="AY7" s="36">
        <f t="shared" si="10"/>
        <v>0</v>
      </c>
      <c r="AZ7" s="36">
        <f t="shared" si="11"/>
        <v>0</v>
      </c>
      <c r="BA7" s="24">
        <v>12.641999999999999</v>
      </c>
      <c r="BB7" s="24">
        <v>12.641999999999999</v>
      </c>
      <c r="BC7" s="36">
        <f t="shared" si="12"/>
        <v>0</v>
      </c>
      <c r="BD7" s="37">
        <f t="shared" si="13"/>
        <v>0</v>
      </c>
      <c r="BE7" s="35">
        <v>12.577999999999999</v>
      </c>
      <c r="BF7" s="38">
        <v>12.577999999999999</v>
      </c>
      <c r="BG7" s="39">
        <f>(BF7-BE7)*1000</f>
        <v>0</v>
      </c>
      <c r="BH7" s="36">
        <f t="shared" si="15"/>
        <v>0</v>
      </c>
      <c r="BI7" s="35">
        <v>12.733000000000001</v>
      </c>
      <c r="BJ7" s="38">
        <v>12.734</v>
      </c>
      <c r="BK7" s="39">
        <f t="shared" si="57"/>
        <v>0.99999999999944578</v>
      </c>
      <c r="BL7" s="39">
        <f t="shared" si="16"/>
        <v>1.9999999999988916E-2</v>
      </c>
      <c r="BM7" s="36">
        <f t="shared" si="17"/>
        <v>0.24999999999986144</v>
      </c>
      <c r="BN7" s="37">
        <f t="shared" si="18"/>
        <v>0.49999999999972289</v>
      </c>
      <c r="BO7" s="37">
        <f t="shared" si="19"/>
        <v>4.9999999999972289E-3</v>
      </c>
      <c r="BP7" s="37">
        <f t="shared" si="20"/>
        <v>9.9999999999944578E-3</v>
      </c>
      <c r="BQ7" s="35">
        <v>12.656000000000001</v>
      </c>
      <c r="BR7" s="24">
        <v>12.67</v>
      </c>
      <c r="BS7" s="36">
        <f t="shared" si="21"/>
        <v>13.999999999999346</v>
      </c>
      <c r="BT7" s="36">
        <f t="shared" si="22"/>
        <v>0.27999999999998693</v>
      </c>
      <c r="BU7" s="24">
        <v>12.79</v>
      </c>
      <c r="BV7" s="24">
        <v>12.792</v>
      </c>
      <c r="BW7" s="36">
        <f t="shared" si="23"/>
        <v>2.0000000000006679</v>
      </c>
      <c r="BX7" s="36">
        <f t="shared" si="24"/>
        <v>4.0000000000013358E-2</v>
      </c>
      <c r="BY7" s="24">
        <v>12.827</v>
      </c>
      <c r="BZ7" s="38">
        <v>12.843999999999999</v>
      </c>
      <c r="CA7" s="39">
        <f t="shared" si="25"/>
        <v>16.99999999999946</v>
      </c>
      <c r="CB7" s="39">
        <f t="shared" si="26"/>
        <v>0.3399999999999892</v>
      </c>
      <c r="CC7" s="24">
        <v>12.589</v>
      </c>
      <c r="CD7" s="38">
        <v>12.609</v>
      </c>
      <c r="CE7" s="39">
        <f t="shared" si="27"/>
        <v>19.999999999999574</v>
      </c>
      <c r="CF7" s="39">
        <f t="shared" si="28"/>
        <v>0.39999999999999147</v>
      </c>
      <c r="CG7" s="36">
        <f t="shared" si="29"/>
        <v>13.249999999999762</v>
      </c>
      <c r="CH7" s="36">
        <f t="shared" si="30"/>
        <v>7.8898669190292043</v>
      </c>
      <c r="CI7" s="37">
        <f t="shared" ref="CI7:CI9" si="59">AVERAGE(BT7,BX7,CB7,CF7)</f>
        <v>0.26499999999999524</v>
      </c>
      <c r="CJ7" s="37">
        <f t="shared" si="31"/>
        <v>0.15779733838058416</v>
      </c>
      <c r="CK7" s="35">
        <v>12.750999999999999</v>
      </c>
      <c r="CL7" s="24">
        <v>12.798</v>
      </c>
      <c r="CM7" s="39">
        <f t="shared" si="32"/>
        <v>47.000000000000597</v>
      </c>
      <c r="CN7" s="39">
        <f>CM7/5</f>
        <v>9.4000000000001194</v>
      </c>
      <c r="CO7" s="38">
        <v>12.875999999999999</v>
      </c>
      <c r="CP7" s="38">
        <v>12.936</v>
      </c>
      <c r="CQ7" s="39">
        <f t="shared" si="34"/>
        <v>60.000000000000497</v>
      </c>
      <c r="CR7" s="39">
        <f>CQ7/5</f>
        <v>12.000000000000099</v>
      </c>
      <c r="CS7" s="38">
        <v>12.771000000000001</v>
      </c>
      <c r="CT7" s="38">
        <v>12.786</v>
      </c>
      <c r="CU7" s="39">
        <f t="shared" si="36"/>
        <v>14.999999999998792</v>
      </c>
      <c r="CV7" s="39">
        <f>CU7/5</f>
        <v>2.9999999999997584</v>
      </c>
      <c r="CW7" s="38">
        <v>12.965999999999999</v>
      </c>
      <c r="CX7" s="38">
        <v>12.991</v>
      </c>
      <c r="CY7" s="39">
        <f t="shared" si="38"/>
        <v>25.000000000000355</v>
      </c>
      <c r="CZ7" s="39">
        <f>CY7/5</f>
        <v>5.0000000000000711</v>
      </c>
      <c r="DA7" s="36">
        <f t="shared" si="40"/>
        <v>36.750000000000057</v>
      </c>
      <c r="DB7" s="36">
        <f t="shared" si="41"/>
        <v>20.467453839368819</v>
      </c>
      <c r="DC7" s="40">
        <f>AVERAGE(CN7,CR7,CV7,CZ7)</f>
        <v>7.3500000000000121</v>
      </c>
      <c r="DD7" s="40">
        <f t="shared" si="42"/>
        <v>4.093490767873762</v>
      </c>
      <c r="DE7" s="27">
        <v>1620.15</v>
      </c>
      <c r="DF7" s="10">
        <f t="shared" si="2"/>
        <v>35.289999999999964</v>
      </c>
      <c r="DG7" s="41">
        <f t="shared" si="3"/>
        <v>70.579999999999927</v>
      </c>
      <c r="DH7" s="42">
        <v>1613.36</v>
      </c>
      <c r="DI7" s="10">
        <f t="shared" si="4"/>
        <v>33.7800000000002</v>
      </c>
      <c r="DJ7" s="41">
        <f t="shared" si="43"/>
        <v>67.5600000000004</v>
      </c>
      <c r="DK7" s="29">
        <v>1628.58</v>
      </c>
      <c r="DL7" s="43">
        <f t="shared" si="5"/>
        <v>23.590000000000146</v>
      </c>
      <c r="DM7" s="44">
        <f t="shared" si="6"/>
        <v>47.180000000000291</v>
      </c>
      <c r="DN7" s="45">
        <v>1635.59</v>
      </c>
      <c r="DO7" s="43">
        <f t="shared" si="44"/>
        <v>21.75</v>
      </c>
      <c r="DP7" s="46">
        <f t="shared" si="45"/>
        <v>43.5</v>
      </c>
      <c r="DQ7" s="16">
        <f t="shared" si="46"/>
        <v>28.602500000000077</v>
      </c>
      <c r="DR7" s="10">
        <f t="shared" si="47"/>
        <v>6.9188408229509992</v>
      </c>
      <c r="DS7" s="17">
        <f t="shared" si="48"/>
        <v>57.205000000000155</v>
      </c>
      <c r="DT7" s="17">
        <f t="shared" si="49"/>
        <v>13.837681645901998</v>
      </c>
      <c r="DU7" s="18">
        <v>34.5</v>
      </c>
      <c r="DV7" s="85">
        <v>35</v>
      </c>
      <c r="DW7" s="87">
        <v>98</v>
      </c>
      <c r="DX7" s="86">
        <v>90</v>
      </c>
    </row>
    <row r="8" spans="1:128" x14ac:dyDescent="0.25">
      <c r="A8" s="47">
        <v>44045</v>
      </c>
      <c r="B8" s="19">
        <v>4</v>
      </c>
      <c r="C8" s="19"/>
      <c r="D8" s="19"/>
      <c r="E8" s="19"/>
      <c r="F8" s="19"/>
      <c r="G8" s="19"/>
      <c r="H8" s="19"/>
      <c r="I8" s="19"/>
      <c r="J8" s="19"/>
      <c r="K8" s="19"/>
      <c r="L8" s="47">
        <v>44141</v>
      </c>
      <c r="M8" s="48">
        <v>8.0299999999999994</v>
      </c>
      <c r="N8" s="48">
        <v>8.07</v>
      </c>
      <c r="O8" s="48">
        <v>8.0399999999999991</v>
      </c>
      <c r="P8" s="48">
        <v>8.0399999999999991</v>
      </c>
      <c r="Q8" s="49">
        <f t="shared" si="0"/>
        <v>8.0449999999999999</v>
      </c>
      <c r="R8" s="49">
        <f t="shared" si="1"/>
        <v>1.7320508075689259E-2</v>
      </c>
      <c r="S8" s="48">
        <v>6.61</v>
      </c>
      <c r="T8" s="48">
        <v>6.63</v>
      </c>
      <c r="U8" s="48">
        <v>6.16</v>
      </c>
      <c r="V8" s="48">
        <v>6.16</v>
      </c>
      <c r="W8" s="49">
        <f t="shared" si="50"/>
        <v>6.39</v>
      </c>
      <c r="X8" s="49">
        <f t="shared" si="51"/>
        <v>0.26570660511172844</v>
      </c>
      <c r="Y8" s="48">
        <v>4.58</v>
      </c>
      <c r="Z8" s="48">
        <v>4.58</v>
      </c>
      <c r="AA8" s="48">
        <v>4.67</v>
      </c>
      <c r="AB8" s="48">
        <v>4.68</v>
      </c>
      <c r="AC8" s="49">
        <f t="shared" si="52"/>
        <v>4.6274999999999995</v>
      </c>
      <c r="AD8" s="49">
        <f t="shared" si="53"/>
        <v>5.4999999999999855E-2</v>
      </c>
      <c r="AE8" s="21">
        <v>0.32</v>
      </c>
      <c r="AF8" s="21">
        <v>0.308</v>
      </c>
      <c r="AG8" s="21">
        <v>0.26100000000000001</v>
      </c>
      <c r="AH8" s="21">
        <v>0.255</v>
      </c>
      <c r="AI8" s="21">
        <f t="shared" si="54"/>
        <v>0.28600000000000003</v>
      </c>
      <c r="AJ8" s="21">
        <f t="shared" ref="AJ8:AJ10" si="60">STDEV(AE8:AH8)</f>
        <v>3.2792275513195683E-2</v>
      </c>
      <c r="AK8" s="21">
        <v>2.42</v>
      </c>
      <c r="AL8" s="21">
        <v>2.38</v>
      </c>
      <c r="AM8" s="21">
        <v>2.2200000000000002</v>
      </c>
      <c r="AN8" s="21">
        <v>2.13</v>
      </c>
      <c r="AO8" s="21">
        <f t="shared" si="55"/>
        <v>2.2874999999999996</v>
      </c>
      <c r="AP8" s="21">
        <f t="shared" ref="AP8:AP10" si="61">STDEV(AK8:AN8)</f>
        <v>0.13598406769422164</v>
      </c>
      <c r="AQ8" s="21">
        <v>20.5</v>
      </c>
      <c r="AR8" s="21">
        <v>19.350000000000001</v>
      </c>
      <c r="AS8" s="21">
        <v>20.45</v>
      </c>
      <c r="AT8" s="21">
        <v>19.649999999999999</v>
      </c>
      <c r="AU8" s="21">
        <f t="shared" si="56"/>
        <v>19.987499999999997</v>
      </c>
      <c r="AV8" s="21">
        <f t="shared" ref="AV8:AV10" si="62">STDEV(AQ8:AT8)</f>
        <v>0.57644745351737492</v>
      </c>
      <c r="AW8" s="35">
        <v>12.619</v>
      </c>
      <c r="AX8" s="24">
        <v>12.62</v>
      </c>
      <c r="AY8" s="36">
        <f t="shared" si="10"/>
        <v>0.99999999999944578</v>
      </c>
      <c r="AZ8" s="36">
        <f t="shared" si="11"/>
        <v>1.9999999999988916E-2</v>
      </c>
      <c r="BA8" s="24">
        <v>12.641999999999999</v>
      </c>
      <c r="BB8" s="24">
        <v>12.647</v>
      </c>
      <c r="BC8" s="36">
        <f t="shared" si="12"/>
        <v>5.0000000000007816</v>
      </c>
      <c r="BD8" s="37">
        <f t="shared" si="13"/>
        <v>0.10000000000001563</v>
      </c>
      <c r="BE8" s="35">
        <v>12.577999999999999</v>
      </c>
      <c r="BF8" s="38">
        <v>12.581</v>
      </c>
      <c r="BG8" s="39">
        <f t="shared" si="14"/>
        <v>3.0000000000001137</v>
      </c>
      <c r="BH8" s="36">
        <f t="shared" si="15"/>
        <v>6.0000000000002274E-2</v>
      </c>
      <c r="BI8" s="35">
        <v>12.733000000000001</v>
      </c>
      <c r="BJ8" s="38">
        <v>12.733000000000001</v>
      </c>
      <c r="BK8" s="39">
        <f t="shared" si="57"/>
        <v>0</v>
      </c>
      <c r="BL8" s="39">
        <f t="shared" si="16"/>
        <v>0</v>
      </c>
      <c r="BM8" s="36">
        <f t="shared" si="17"/>
        <v>2.2500000000000853</v>
      </c>
      <c r="BN8" s="37">
        <f t="shared" si="18"/>
        <v>2.2173557826087853</v>
      </c>
      <c r="BO8" s="37">
        <f t="shared" si="19"/>
        <v>4.5000000000001705E-2</v>
      </c>
      <c r="BP8" s="37">
        <f t="shared" si="20"/>
        <v>4.4347115652175709E-2</v>
      </c>
      <c r="BQ8" s="35">
        <v>12.656000000000001</v>
      </c>
      <c r="BR8" s="24">
        <v>12.689</v>
      </c>
      <c r="BS8" s="36">
        <f t="shared" si="21"/>
        <v>32.999999999999474</v>
      </c>
      <c r="BT8" s="36">
        <f t="shared" si="22"/>
        <v>0.65999999999998948</v>
      </c>
      <c r="BU8" s="24">
        <v>12.79</v>
      </c>
      <c r="BV8" s="24">
        <v>12.811999999999999</v>
      </c>
      <c r="BW8" s="36">
        <f t="shared" si="23"/>
        <v>22.000000000000242</v>
      </c>
      <c r="BX8" s="36">
        <f t="shared" si="24"/>
        <v>0.44000000000000483</v>
      </c>
      <c r="BY8" s="24">
        <v>12.827</v>
      </c>
      <c r="BZ8" s="38">
        <v>12.861000000000001</v>
      </c>
      <c r="CA8" s="39">
        <f t="shared" si="25"/>
        <v>34.000000000000696</v>
      </c>
      <c r="CB8" s="39">
        <f t="shared" si="26"/>
        <v>0.68000000000001393</v>
      </c>
      <c r="CC8" s="24">
        <v>12.589</v>
      </c>
      <c r="CD8" s="38">
        <v>12.619</v>
      </c>
      <c r="CE8" s="39">
        <f t="shared" si="27"/>
        <v>29.999999999999361</v>
      </c>
      <c r="CF8" s="39">
        <f t="shared" si="28"/>
        <v>0.59999999999998721</v>
      </c>
      <c r="CG8" s="36">
        <f>AVERAGE(BS8,BW8,CA8,CE8)</f>
        <v>29.749999999999943</v>
      </c>
      <c r="CH8" s="36">
        <f>STDEV(BS8,BW8,CA8,CE8)</f>
        <v>5.439056290693518</v>
      </c>
      <c r="CI8" s="37">
        <f>AVERAGE(BT8,BX8,CB8,CF8)</f>
        <v>0.59499999999999886</v>
      </c>
      <c r="CJ8" s="37">
        <f>STDEV(BT8,BX8,CB8,CF8)</f>
        <v>0.10878112581387024</v>
      </c>
      <c r="CK8" s="35">
        <v>12.750999999999999</v>
      </c>
      <c r="CL8" s="24">
        <v>12.816000000000001</v>
      </c>
      <c r="CM8" s="39">
        <f t="shared" si="32"/>
        <v>65.000000000001279</v>
      </c>
      <c r="CN8" s="39">
        <f t="shared" si="33"/>
        <v>13.000000000000256</v>
      </c>
      <c r="CO8" s="38">
        <v>12.875999999999999</v>
      </c>
      <c r="CP8" s="38">
        <v>12.930999999999999</v>
      </c>
      <c r="CQ8" s="39">
        <f t="shared" si="34"/>
        <v>54.999999999999716</v>
      </c>
      <c r="CR8" s="39">
        <f t="shared" ref="CR8" si="63">CQ8/5</f>
        <v>10.999999999999943</v>
      </c>
      <c r="CS8" s="38">
        <v>12.771000000000001</v>
      </c>
      <c r="CT8" s="38">
        <v>12.811999999999999</v>
      </c>
      <c r="CU8" s="39">
        <f t="shared" si="36"/>
        <v>40.999999999998593</v>
      </c>
      <c r="CV8" s="39">
        <f t="shared" ref="CV8" si="64">CU8/5</f>
        <v>8.1999999999997186</v>
      </c>
      <c r="CW8" s="38">
        <v>12.965999999999999</v>
      </c>
      <c r="CX8" s="38">
        <v>13.015000000000001</v>
      </c>
      <c r="CY8" s="39">
        <f t="shared" si="38"/>
        <v>49.000000000001265</v>
      </c>
      <c r="CZ8" s="39">
        <f t="shared" ref="CZ8" si="65">CY8/5</f>
        <v>9.800000000000253</v>
      </c>
      <c r="DA8" s="36">
        <f>AVERAGE(CM8,CQ8,CU8,CY8)</f>
        <v>52.500000000000213</v>
      </c>
      <c r="DB8" s="36">
        <f t="shared" si="41"/>
        <v>10.115993936996578</v>
      </c>
      <c r="DC8" s="40">
        <f>AVERAGE(CN8,CR8,CV8,CZ8)</f>
        <v>10.500000000000043</v>
      </c>
      <c r="DD8" s="40">
        <f t="shared" si="42"/>
        <v>2.0231987873993162</v>
      </c>
      <c r="DE8" s="27">
        <v>1614.73</v>
      </c>
      <c r="DF8" s="10">
        <f t="shared" si="2"/>
        <v>40.710000000000036</v>
      </c>
      <c r="DG8" s="41">
        <f t="shared" si="3"/>
        <v>81.420000000000073</v>
      </c>
      <c r="DH8" s="42">
        <v>1608.88</v>
      </c>
      <c r="DI8" s="10">
        <f t="shared" si="4"/>
        <v>38.259999999999991</v>
      </c>
      <c r="DJ8" s="41">
        <f t="shared" si="43"/>
        <v>76.519999999999982</v>
      </c>
      <c r="DK8" s="29">
        <v>1624.77</v>
      </c>
      <c r="DL8" s="43">
        <f t="shared" si="5"/>
        <v>27.400000000000091</v>
      </c>
      <c r="DM8" s="44">
        <f t="shared" si="6"/>
        <v>54.800000000000182</v>
      </c>
      <c r="DN8" s="45">
        <v>1631.45</v>
      </c>
      <c r="DO8" s="43">
        <f t="shared" si="44"/>
        <v>25.889999999999873</v>
      </c>
      <c r="DP8" s="46">
        <f t="shared" si="45"/>
        <v>51.779999999999745</v>
      </c>
      <c r="DQ8" s="16">
        <f>AVERAGE(DF8,DI8,DL8,DO8)</f>
        <v>33.064999999999998</v>
      </c>
      <c r="DR8" s="10">
        <f>STDEV(DF8,DI8,DL8,DO8)</f>
        <v>7.5057067177803942</v>
      </c>
      <c r="DS8" s="17">
        <f t="shared" si="48"/>
        <v>66.13</v>
      </c>
      <c r="DT8" s="17">
        <f t="shared" si="49"/>
        <v>15.011413435560788</v>
      </c>
      <c r="DU8" s="18">
        <v>28.5</v>
      </c>
      <c r="DV8" s="85">
        <v>30</v>
      </c>
      <c r="DW8" s="87">
        <v>100</v>
      </c>
      <c r="DX8" s="86">
        <v>87</v>
      </c>
    </row>
    <row r="9" spans="1:128" x14ac:dyDescent="0.25">
      <c r="A9" s="47">
        <v>44046</v>
      </c>
      <c r="B9" s="19">
        <v>5</v>
      </c>
      <c r="C9" s="50"/>
      <c r="D9" s="50"/>
      <c r="E9" s="50"/>
      <c r="F9" s="19"/>
      <c r="G9" s="19"/>
      <c r="H9" s="19"/>
      <c r="I9" s="19"/>
      <c r="J9" s="19"/>
      <c r="K9" s="19"/>
      <c r="L9" s="47">
        <v>44142</v>
      </c>
      <c r="M9" s="48">
        <v>8.1</v>
      </c>
      <c r="N9" s="48">
        <v>8.2200000000000006</v>
      </c>
      <c r="O9" s="48">
        <v>8.1300000000000008</v>
      </c>
      <c r="P9" s="48">
        <v>8.11</v>
      </c>
      <c r="Q9" s="49">
        <f t="shared" si="0"/>
        <v>8.14</v>
      </c>
      <c r="R9" s="49">
        <f t="shared" si="1"/>
        <v>5.4772255750517064E-2</v>
      </c>
      <c r="S9" s="48">
        <v>6.33</v>
      </c>
      <c r="T9" s="48">
        <v>6.62</v>
      </c>
      <c r="U9" s="48">
        <v>6.29</v>
      </c>
      <c r="V9" s="48">
        <v>6.25</v>
      </c>
      <c r="W9" s="49">
        <f t="shared" si="50"/>
        <v>6.3724999999999996</v>
      </c>
      <c r="X9" s="49">
        <f t="shared" si="51"/>
        <v>0.16820126832656965</v>
      </c>
      <c r="Y9" s="48">
        <v>4.63</v>
      </c>
      <c r="Z9" s="48">
        <v>4.63</v>
      </c>
      <c r="AA9" s="48">
        <v>4.7</v>
      </c>
      <c r="AB9" s="48">
        <v>4.7</v>
      </c>
      <c r="AC9" s="49">
        <f t="shared" si="52"/>
        <v>4.665</v>
      </c>
      <c r="AD9" s="49">
        <f t="shared" si="53"/>
        <v>4.0414518843273968E-2</v>
      </c>
      <c r="AE9" s="21">
        <v>0.432</v>
      </c>
      <c r="AF9" s="21">
        <v>0.61799999999999999</v>
      </c>
      <c r="AG9" s="21">
        <v>0.30599999999999999</v>
      </c>
      <c r="AH9" s="21">
        <v>0.29799999999999999</v>
      </c>
      <c r="AI9" s="21">
        <f t="shared" si="54"/>
        <v>0.41350000000000003</v>
      </c>
      <c r="AJ9" s="21">
        <f t="shared" si="60"/>
        <v>0.14950919704151955</v>
      </c>
      <c r="AK9" s="52"/>
      <c r="AL9" s="52"/>
      <c r="AM9" s="52"/>
      <c r="AN9" s="52"/>
      <c r="AO9" s="52"/>
      <c r="AP9" s="21" t="e">
        <f t="shared" si="61"/>
        <v>#DIV/0!</v>
      </c>
      <c r="AQ9" s="53"/>
      <c r="AR9" s="53"/>
      <c r="AS9" s="53"/>
      <c r="AT9" s="53"/>
      <c r="AU9" s="21"/>
      <c r="AV9" s="21" t="e">
        <f t="shared" si="62"/>
        <v>#DIV/0!</v>
      </c>
      <c r="AW9" s="35">
        <v>12.619</v>
      </c>
      <c r="AX9" s="24">
        <v>12.625999999999999</v>
      </c>
      <c r="AY9" s="36">
        <f t="shared" si="10"/>
        <v>6.9999999999996732</v>
      </c>
      <c r="AZ9" s="36">
        <f t="shared" si="11"/>
        <v>0.13999999999999346</v>
      </c>
      <c r="BA9" s="24">
        <v>12.641999999999999</v>
      </c>
      <c r="BB9" s="24">
        <v>12.646000000000001</v>
      </c>
      <c r="BC9" s="36">
        <f t="shared" si="12"/>
        <v>4.0000000000013358</v>
      </c>
      <c r="BD9" s="37">
        <f t="shared" si="13"/>
        <v>8.0000000000026716E-2</v>
      </c>
      <c r="BE9" s="35">
        <v>12.577999999999999</v>
      </c>
      <c r="BF9" s="38">
        <v>12.582000000000001</v>
      </c>
      <c r="BG9" s="39">
        <f t="shared" si="14"/>
        <v>4.0000000000013358</v>
      </c>
      <c r="BH9" s="36">
        <f t="shared" si="15"/>
        <v>8.0000000000026716E-2</v>
      </c>
      <c r="BI9" s="35">
        <v>12.733000000000001</v>
      </c>
      <c r="BJ9" s="38">
        <v>12.733000000000001</v>
      </c>
      <c r="BK9" s="39">
        <f t="shared" si="57"/>
        <v>0</v>
      </c>
      <c r="BL9" s="39">
        <f>BK9/50</f>
        <v>0</v>
      </c>
      <c r="BM9" s="36">
        <f t="shared" si="17"/>
        <v>3.7500000000005862</v>
      </c>
      <c r="BN9" s="37">
        <f t="shared" si="18"/>
        <v>2.8722813232689686</v>
      </c>
      <c r="BO9" s="37">
        <f t="shared" si="19"/>
        <v>7.5000000000011724E-2</v>
      </c>
      <c r="BP9" s="37">
        <f t="shared" si="20"/>
        <v>5.7445626465379374E-2</v>
      </c>
      <c r="BQ9" s="35">
        <v>12.656000000000001</v>
      </c>
      <c r="BR9" s="24">
        <v>12.7</v>
      </c>
      <c r="BS9" s="36">
        <f t="shared" si="21"/>
        <v>43.999999999998707</v>
      </c>
      <c r="BT9" s="36">
        <f t="shared" si="22"/>
        <v>0.87999999999997414</v>
      </c>
      <c r="BU9" s="24">
        <v>12.79</v>
      </c>
      <c r="BV9" s="24">
        <v>12.83</v>
      </c>
      <c r="BW9" s="36">
        <f t="shared" si="23"/>
        <v>40.000000000000924</v>
      </c>
      <c r="BX9" s="36">
        <f t="shared" si="24"/>
        <v>0.80000000000001847</v>
      </c>
      <c r="BY9" s="24">
        <v>12.827</v>
      </c>
      <c r="BZ9" s="38">
        <v>12.878</v>
      </c>
      <c r="CA9" s="39">
        <f t="shared" si="25"/>
        <v>51.000000000000156</v>
      </c>
      <c r="CB9" s="39">
        <f t="shared" si="26"/>
        <v>1.0200000000000031</v>
      </c>
      <c r="CC9" s="24">
        <v>12.589</v>
      </c>
      <c r="CD9" s="38">
        <v>12.638999999999999</v>
      </c>
      <c r="CE9" s="39">
        <f t="shared" si="27"/>
        <v>49.999999999998934</v>
      </c>
      <c r="CF9" s="39">
        <f t="shared" si="28"/>
        <v>0.99999999999997868</v>
      </c>
      <c r="CG9" s="36">
        <f t="shared" si="29"/>
        <v>46.249999999999673</v>
      </c>
      <c r="CH9" s="36">
        <f t="shared" si="30"/>
        <v>5.1881274720907342</v>
      </c>
      <c r="CI9" s="37">
        <f t="shared" si="59"/>
        <v>0.92499999999999361</v>
      </c>
      <c r="CJ9" s="37">
        <f>STDEV(BT9,BX9,CB9,CF9)</f>
        <v>0.10376254944181468</v>
      </c>
      <c r="CK9" s="35">
        <v>12.750999999999999</v>
      </c>
      <c r="CL9" s="24">
        <v>12.821999999999999</v>
      </c>
      <c r="CM9" s="39">
        <f t="shared" si="32"/>
        <v>70.99999999999973</v>
      </c>
      <c r="CN9" s="39">
        <f>CM9/5</f>
        <v>14.199999999999946</v>
      </c>
      <c r="CO9" s="38">
        <v>12.875999999999999</v>
      </c>
      <c r="CP9" s="38">
        <v>12.944000000000001</v>
      </c>
      <c r="CQ9" s="39">
        <f t="shared" si="34"/>
        <v>68.000000000001393</v>
      </c>
      <c r="CR9" s="39">
        <f>CQ9/5</f>
        <v>13.600000000000279</v>
      </c>
      <c r="CS9" s="38">
        <v>12.771000000000001</v>
      </c>
      <c r="CT9" s="38">
        <v>12.843</v>
      </c>
      <c r="CU9" s="39">
        <f t="shared" si="36"/>
        <v>71.999999999999176</v>
      </c>
      <c r="CV9" s="39">
        <f>CU9/5</f>
        <v>14.399999999999835</v>
      </c>
      <c r="CW9" s="38">
        <v>12.965999999999999</v>
      </c>
      <c r="CX9" s="38">
        <v>13.028</v>
      </c>
      <c r="CY9" s="39">
        <f t="shared" si="38"/>
        <v>62.000000000001165</v>
      </c>
      <c r="CZ9" s="39">
        <f>CY9/5</f>
        <v>12.400000000000233</v>
      </c>
      <c r="DA9" s="36">
        <f t="shared" si="40"/>
        <v>68.250000000000369</v>
      </c>
      <c r="DB9" s="36">
        <f t="shared" si="41"/>
        <v>4.4999999999991509</v>
      </c>
      <c r="DC9" s="40">
        <f t="shared" si="58"/>
        <v>13.650000000000073</v>
      </c>
      <c r="DD9" s="40">
        <f>STDEV(CN9,CR9,CV9,CZ9)</f>
        <v>0.89999999999983027</v>
      </c>
      <c r="DE9" s="27">
        <v>1610.98</v>
      </c>
      <c r="DF9" s="10">
        <f t="shared" si="2"/>
        <v>44.460000000000036</v>
      </c>
      <c r="DG9" s="41">
        <f t="shared" si="3"/>
        <v>88.920000000000073</v>
      </c>
      <c r="DH9" s="42">
        <v>1605.56</v>
      </c>
      <c r="DI9" s="10">
        <f t="shared" si="4"/>
        <v>41.580000000000155</v>
      </c>
      <c r="DJ9" s="41">
        <f t="shared" si="43"/>
        <v>83.160000000000309</v>
      </c>
      <c r="DK9" s="29">
        <v>1621.01</v>
      </c>
      <c r="DL9" s="43">
        <f t="shared" si="5"/>
        <v>31.160000000000082</v>
      </c>
      <c r="DM9" s="44">
        <f t="shared" si="6"/>
        <v>62.320000000000164</v>
      </c>
      <c r="DN9" s="45">
        <v>1627.41</v>
      </c>
      <c r="DO9" s="43">
        <f t="shared" si="44"/>
        <v>29.929999999999836</v>
      </c>
      <c r="DP9" s="46">
        <f t="shared" si="45"/>
        <v>59.859999999999673</v>
      </c>
      <c r="DQ9" s="16">
        <f t="shared" ref="DQ9" si="66">AVERAGE(DF9,DI9,DL9,DO9)</f>
        <v>36.782500000000027</v>
      </c>
      <c r="DR9" s="10">
        <f t="shared" ref="DR9" si="67">STDEV(DF9,DI9,DL9,DO9)</f>
        <v>7.3150364546825397</v>
      </c>
      <c r="DS9" s="17">
        <f t="shared" si="48"/>
        <v>73.565000000000055</v>
      </c>
      <c r="DT9" s="17">
        <f t="shared" si="49"/>
        <v>14.630072909365079</v>
      </c>
      <c r="DU9" s="18">
        <v>28.5</v>
      </c>
      <c r="DV9" s="85">
        <v>29.5</v>
      </c>
      <c r="DW9" s="87">
        <v>100</v>
      </c>
      <c r="DX9" s="86">
        <v>87</v>
      </c>
    </row>
    <row r="10" spans="1:128" x14ac:dyDescent="0.25">
      <c r="A10" s="47">
        <v>44047</v>
      </c>
      <c r="B10" s="19">
        <v>6</v>
      </c>
      <c r="C10" s="19"/>
      <c r="D10" s="19"/>
      <c r="E10" s="19"/>
      <c r="F10" s="19"/>
      <c r="G10" s="19"/>
      <c r="H10" s="19"/>
      <c r="I10" s="19"/>
      <c r="J10" s="19"/>
      <c r="K10" s="19"/>
      <c r="L10" s="47">
        <v>44143</v>
      </c>
      <c r="M10" s="48">
        <v>8</v>
      </c>
      <c r="N10" s="48">
        <v>8.11</v>
      </c>
      <c r="O10" s="48">
        <v>8.1</v>
      </c>
      <c r="P10" s="48">
        <v>8.1199999999999992</v>
      </c>
      <c r="Q10" s="49">
        <f t="shared" si="0"/>
        <v>8.0824999999999996</v>
      </c>
      <c r="R10" s="49">
        <f t="shared" si="1"/>
        <v>5.5602757725373951E-2</v>
      </c>
      <c r="S10" s="48">
        <v>6.36</v>
      </c>
      <c r="T10" s="48">
        <v>6.5</v>
      </c>
      <c r="U10" s="48">
        <v>6.5</v>
      </c>
      <c r="V10" s="48">
        <v>6.37</v>
      </c>
      <c r="W10" s="49">
        <f t="shared" si="50"/>
        <v>6.4325000000000001</v>
      </c>
      <c r="X10" s="49">
        <f t="shared" si="51"/>
        <v>7.8049129826453845E-2</v>
      </c>
      <c r="Y10" s="48">
        <v>4.68</v>
      </c>
      <c r="Z10" s="48">
        <v>4.68</v>
      </c>
      <c r="AA10" s="48">
        <v>4.68</v>
      </c>
      <c r="AB10" s="48">
        <v>4.68</v>
      </c>
      <c r="AC10" s="49">
        <f t="shared" si="52"/>
        <v>4.68</v>
      </c>
      <c r="AD10" s="49">
        <f t="shared" si="53"/>
        <v>0</v>
      </c>
      <c r="AE10" s="21">
        <v>0.30199999999999999</v>
      </c>
      <c r="AF10" s="21">
        <v>0.28699999999999998</v>
      </c>
      <c r="AG10" s="21">
        <v>0.45500000000000002</v>
      </c>
      <c r="AH10" s="21">
        <v>0.44400000000000001</v>
      </c>
      <c r="AI10" s="21">
        <f t="shared" si="54"/>
        <v>0.372</v>
      </c>
      <c r="AJ10" s="21">
        <f t="shared" si="60"/>
        <v>8.9810912477270716E-2</v>
      </c>
      <c r="AK10" s="21">
        <v>2.99</v>
      </c>
      <c r="AL10" s="21">
        <v>3.14</v>
      </c>
      <c r="AM10" s="21">
        <v>2.67</v>
      </c>
      <c r="AN10" s="21">
        <v>2.68</v>
      </c>
      <c r="AO10" s="21">
        <f t="shared" si="55"/>
        <v>2.87</v>
      </c>
      <c r="AP10" s="21">
        <f t="shared" si="61"/>
        <v>0.23338094752285735</v>
      </c>
      <c r="AQ10" s="21">
        <v>25.45</v>
      </c>
      <c r="AR10" s="21">
        <v>34.35</v>
      </c>
      <c r="AS10" s="21">
        <v>22.45</v>
      </c>
      <c r="AT10" s="21">
        <v>22.95</v>
      </c>
      <c r="AU10" s="21">
        <f t="shared" si="56"/>
        <v>26.3</v>
      </c>
      <c r="AV10" s="21">
        <f t="shared" si="62"/>
        <v>5.5247926054588907</v>
      </c>
      <c r="AW10" s="35">
        <v>12.619</v>
      </c>
      <c r="AX10" s="24">
        <v>12.622999999999999</v>
      </c>
      <c r="AY10" s="36">
        <f t="shared" si="10"/>
        <v>3.9999999999995595</v>
      </c>
      <c r="AZ10" s="36">
        <f t="shared" si="11"/>
        <v>7.9999999999991189E-2</v>
      </c>
      <c r="BA10" s="24">
        <v>12.641999999999999</v>
      </c>
      <c r="BB10" s="24">
        <v>12.641999999999999</v>
      </c>
      <c r="BC10" s="36">
        <f t="shared" si="12"/>
        <v>0</v>
      </c>
      <c r="BD10" s="37">
        <f t="shared" si="13"/>
        <v>0</v>
      </c>
      <c r="BE10" s="35">
        <v>12.577999999999999</v>
      </c>
      <c r="BF10" s="38">
        <v>12.590999999999999</v>
      </c>
      <c r="BG10" s="39">
        <f>(BF10-BE10)*1000</f>
        <v>12.999999999999901</v>
      </c>
      <c r="BH10" s="36">
        <f t="shared" si="15"/>
        <v>0.25999999999999801</v>
      </c>
      <c r="BI10" s="35">
        <v>12.733000000000001</v>
      </c>
      <c r="BJ10" s="38">
        <v>12.737</v>
      </c>
      <c r="BK10" s="39">
        <f t="shared" si="57"/>
        <v>3.9999999999995595</v>
      </c>
      <c r="BL10" s="39">
        <f t="shared" si="16"/>
        <v>7.9999999999991189E-2</v>
      </c>
      <c r="BM10" s="36">
        <f t="shared" si="17"/>
        <v>5.2499999999997549</v>
      </c>
      <c r="BN10" s="37">
        <f t="shared" si="18"/>
        <v>5.5000000000000195</v>
      </c>
      <c r="BO10" s="37">
        <f>AVERAGE(AZ10,BD10,BH10,BL10)</f>
        <v>0.1049999999999951</v>
      </c>
      <c r="BP10" s="37">
        <f>STDEV(AZ10,BD10,BH10,BL10)</f>
        <v>0.1100000000000004</v>
      </c>
      <c r="BQ10" s="35">
        <v>12.656000000000001</v>
      </c>
      <c r="BR10" s="24">
        <v>12.701000000000001</v>
      </c>
      <c r="BS10" s="36">
        <f t="shared" si="21"/>
        <v>44.999999999999929</v>
      </c>
      <c r="BT10" s="36">
        <f t="shared" si="22"/>
        <v>0.89999999999999858</v>
      </c>
      <c r="BU10" s="24">
        <v>12.79</v>
      </c>
      <c r="BV10" s="24">
        <v>12.84</v>
      </c>
      <c r="BW10" s="36">
        <f t="shared" si="23"/>
        <v>50.000000000000711</v>
      </c>
      <c r="BX10" s="36">
        <f t="shared" si="24"/>
        <v>1.0000000000000142</v>
      </c>
      <c r="BY10" s="24">
        <v>12.827</v>
      </c>
      <c r="BZ10" s="38">
        <v>12.882</v>
      </c>
      <c r="CA10" s="39">
        <f t="shared" si="25"/>
        <v>54.999999999999716</v>
      </c>
      <c r="CB10" s="39">
        <f t="shared" si="26"/>
        <v>1.0999999999999943</v>
      </c>
      <c r="CC10" s="24">
        <v>12.589</v>
      </c>
      <c r="CD10" s="38">
        <v>12.641999999999999</v>
      </c>
      <c r="CE10" s="39">
        <f t="shared" si="27"/>
        <v>52.999999999999048</v>
      </c>
      <c r="CF10" s="39">
        <f t="shared" si="28"/>
        <v>1.059999999999981</v>
      </c>
      <c r="CG10" s="36">
        <f t="shared" si="29"/>
        <v>50.749999999999844</v>
      </c>
      <c r="CH10" s="36">
        <f t="shared" si="30"/>
        <v>4.3493294502330304</v>
      </c>
      <c r="CI10" s="37">
        <f>AVERAGE(BT10,BX10,CB10,CF10)</f>
        <v>1.014999999999997</v>
      </c>
      <c r="CJ10" s="37">
        <f>STDEV(BT10,BX10,CB10,CF10)</f>
        <v>8.6986589004660594E-2</v>
      </c>
      <c r="CK10" s="35">
        <v>12.750999999999999</v>
      </c>
      <c r="CL10" s="24">
        <v>12.807</v>
      </c>
      <c r="CM10" s="39">
        <f t="shared" si="32"/>
        <v>56.000000000000938</v>
      </c>
      <c r="CN10" s="39">
        <f t="shared" si="33"/>
        <v>11.200000000000188</v>
      </c>
      <c r="CO10" s="38">
        <v>12.875999999999999</v>
      </c>
      <c r="CP10" s="38">
        <v>12.94</v>
      </c>
      <c r="CQ10" s="39">
        <f t="shared" si="34"/>
        <v>64.000000000000057</v>
      </c>
      <c r="CR10" s="39">
        <f t="shared" ref="CR10" si="68">CQ10/5</f>
        <v>12.800000000000011</v>
      </c>
      <c r="CS10" s="38">
        <v>12.771000000000001</v>
      </c>
      <c r="CT10" s="38">
        <v>12.833</v>
      </c>
      <c r="CU10" s="39">
        <f t="shared" si="36"/>
        <v>61.999999999999389</v>
      </c>
      <c r="CV10" s="39">
        <f t="shared" ref="CV10" si="69">CU10/5</f>
        <v>12.399999999999878</v>
      </c>
      <c r="CW10" s="38">
        <v>12.965999999999999</v>
      </c>
      <c r="CX10" s="38">
        <v>13.029</v>
      </c>
      <c r="CY10" s="39">
        <f t="shared" si="38"/>
        <v>63.000000000000611</v>
      </c>
      <c r="CZ10" s="39">
        <f t="shared" ref="CZ10" si="70">CY10/5</f>
        <v>12.600000000000122</v>
      </c>
      <c r="DA10" s="36">
        <f t="shared" si="40"/>
        <v>61.250000000000256</v>
      </c>
      <c r="DB10" s="36">
        <f t="shared" si="41"/>
        <v>3.5939764421409186</v>
      </c>
      <c r="DC10" s="40">
        <f>AVERAGE(CN10,CR10,CV10,CZ10)</f>
        <v>12.25000000000005</v>
      </c>
      <c r="DD10" s="40">
        <f>STDEV(CN10,CR10,CV10,CZ10)</f>
        <v>0.71879528842818374</v>
      </c>
      <c r="DE10" s="27">
        <v>1608.41</v>
      </c>
      <c r="DF10" s="10">
        <f t="shared" si="2"/>
        <v>47.029999999999973</v>
      </c>
      <c r="DG10" s="41">
        <f t="shared" si="3"/>
        <v>94.059999999999945</v>
      </c>
      <c r="DH10" s="42">
        <v>1603.15</v>
      </c>
      <c r="DI10" s="10">
        <f t="shared" si="4"/>
        <v>43.990000000000009</v>
      </c>
      <c r="DJ10" s="41">
        <f t="shared" si="43"/>
        <v>87.980000000000018</v>
      </c>
      <c r="DK10" s="29">
        <v>1617.62</v>
      </c>
      <c r="DL10" s="43">
        <f t="shared" si="5"/>
        <v>34.550000000000182</v>
      </c>
      <c r="DM10" s="44">
        <f t="shared" si="6"/>
        <v>69.100000000000364</v>
      </c>
      <c r="DN10" s="45">
        <v>1624.09</v>
      </c>
      <c r="DO10" s="43">
        <f t="shared" si="44"/>
        <v>33.25</v>
      </c>
      <c r="DP10" s="46">
        <f t="shared" si="45"/>
        <v>66.5</v>
      </c>
      <c r="DQ10" s="16">
        <f t="shared" si="46"/>
        <v>39.705000000000041</v>
      </c>
      <c r="DR10" s="10">
        <f t="shared" si="47"/>
        <v>6.8375897312819669</v>
      </c>
      <c r="DS10" s="17">
        <f t="shared" si="48"/>
        <v>79.410000000000082</v>
      </c>
      <c r="DT10" s="17">
        <f t="shared" si="49"/>
        <v>13.675179462563934</v>
      </c>
      <c r="DU10" s="18">
        <v>31</v>
      </c>
      <c r="DV10" s="85">
        <v>29.5</v>
      </c>
      <c r="DW10" s="87">
        <v>100</v>
      </c>
      <c r="DX10" s="86">
        <v>86</v>
      </c>
    </row>
    <row r="11" spans="1:128" ht="15.75" thickBot="1" x14ac:dyDescent="0.3">
      <c r="A11" s="47">
        <v>44048</v>
      </c>
      <c r="B11" s="19">
        <v>7</v>
      </c>
      <c r="C11" s="19"/>
      <c r="D11" s="19"/>
      <c r="E11" s="19"/>
      <c r="F11" s="19"/>
      <c r="G11" s="19"/>
      <c r="H11" s="19"/>
      <c r="I11" s="19"/>
      <c r="J11" s="19"/>
      <c r="K11" s="19"/>
      <c r="L11" s="47">
        <v>44144</v>
      </c>
      <c r="M11" s="48">
        <v>7.97</v>
      </c>
      <c r="N11" s="48">
        <v>7.97</v>
      </c>
      <c r="O11" s="48">
        <v>8.1</v>
      </c>
      <c r="P11" s="48">
        <v>8.1199999999999992</v>
      </c>
      <c r="Q11" s="49">
        <f t="shared" si="0"/>
        <v>8.0399999999999991</v>
      </c>
      <c r="R11" s="49">
        <f t="shared" si="1"/>
        <v>8.1240384046359401E-2</v>
      </c>
      <c r="S11" s="48">
        <v>6.5</v>
      </c>
      <c r="T11" s="48">
        <v>6.4</v>
      </c>
      <c r="U11" s="48">
        <v>6.35</v>
      </c>
      <c r="V11" s="48">
        <v>6.48</v>
      </c>
      <c r="W11" s="49">
        <f t="shared" si="50"/>
        <v>6.4325000000000001</v>
      </c>
      <c r="X11" s="49">
        <f t="shared" si="51"/>
        <v>6.9940450861191147E-2</v>
      </c>
      <c r="Y11" s="48">
        <v>4.75</v>
      </c>
      <c r="Z11" s="48">
        <v>4.75</v>
      </c>
      <c r="AA11" s="48">
        <v>4.74</v>
      </c>
      <c r="AB11" s="48">
        <v>4.74</v>
      </c>
      <c r="AC11" s="49">
        <f t="shared" si="52"/>
        <v>4.7450000000000001</v>
      </c>
      <c r="AD11" s="49">
        <f t="shared" si="53"/>
        <v>5.7735026918961348E-3</v>
      </c>
      <c r="AE11" s="21">
        <v>0.54200000000000004</v>
      </c>
      <c r="AF11" s="21">
        <v>0.48599999999999999</v>
      </c>
      <c r="AG11" s="21">
        <v>0.44800000000000001</v>
      </c>
      <c r="AH11" s="21">
        <v>0.52600000000000002</v>
      </c>
      <c r="AI11" s="21">
        <f t="shared" si="54"/>
        <v>0.50049999999999994</v>
      </c>
      <c r="AJ11" s="21">
        <f>STDEV(AE11:AH11)</f>
        <v>4.2186095655638335E-2</v>
      </c>
      <c r="AK11" s="21">
        <v>3.03</v>
      </c>
      <c r="AL11" s="21">
        <v>3</v>
      </c>
      <c r="AM11" s="21">
        <v>2.66</v>
      </c>
      <c r="AN11" s="21">
        <v>2.69</v>
      </c>
      <c r="AO11" s="21">
        <f>AVERAGE(AK11:AN11)</f>
        <v>2.8449999999999998</v>
      </c>
      <c r="AP11" s="21">
        <f>STDEV(AK11:AN11)</f>
        <v>0.19706175005143259</v>
      </c>
      <c r="AQ11" s="21">
        <v>17.95</v>
      </c>
      <c r="AR11" s="21">
        <v>17.45</v>
      </c>
      <c r="AS11" s="21">
        <v>17.25</v>
      </c>
      <c r="AT11" s="21">
        <v>17.899999999999999</v>
      </c>
      <c r="AU11" s="21">
        <f t="shared" si="56"/>
        <v>17.637499999999999</v>
      </c>
      <c r="AV11" s="21">
        <f>STDEV(AQ11:AT11)</f>
        <v>0.34247870980057482</v>
      </c>
      <c r="AW11" s="35">
        <v>12.619</v>
      </c>
      <c r="AX11" s="24">
        <v>12.622999999999999</v>
      </c>
      <c r="AY11" s="36">
        <f t="shared" si="10"/>
        <v>3.9999999999995595</v>
      </c>
      <c r="AZ11" s="36">
        <f t="shared" si="11"/>
        <v>7.9999999999991189E-2</v>
      </c>
      <c r="BA11" s="24">
        <v>12.641999999999999</v>
      </c>
      <c r="BB11" s="24">
        <v>12.648</v>
      </c>
      <c r="BC11" s="36">
        <f t="shared" si="12"/>
        <v>6.0000000000002274</v>
      </c>
      <c r="BD11" s="37">
        <f t="shared" si="13"/>
        <v>0.12000000000000455</v>
      </c>
      <c r="BE11" s="35">
        <v>12.577999999999999</v>
      </c>
      <c r="BF11" s="38">
        <v>12.592000000000001</v>
      </c>
      <c r="BG11" s="39">
        <f t="shared" si="14"/>
        <v>14.000000000001123</v>
      </c>
      <c r="BH11" s="36">
        <f t="shared" si="15"/>
        <v>0.28000000000002245</v>
      </c>
      <c r="BI11" s="35">
        <v>12.733000000000001</v>
      </c>
      <c r="BJ11" s="38">
        <v>12.742000000000001</v>
      </c>
      <c r="BK11" s="39">
        <f t="shared" si="57"/>
        <v>9.0000000000003411</v>
      </c>
      <c r="BL11" s="39">
        <f t="shared" si="16"/>
        <v>0.18000000000000682</v>
      </c>
      <c r="BM11" s="36">
        <f t="shared" si="17"/>
        <v>8.2500000000003126</v>
      </c>
      <c r="BN11" s="37">
        <f t="shared" si="18"/>
        <v>4.349329450233915</v>
      </c>
      <c r="BO11" s="37">
        <f t="shared" si="19"/>
        <v>0.16500000000000625</v>
      </c>
      <c r="BP11" s="37">
        <f t="shared" si="20"/>
        <v>8.6986589004678289E-2</v>
      </c>
      <c r="BQ11" s="35">
        <v>12.656000000000001</v>
      </c>
      <c r="BR11" s="24">
        <v>12.74</v>
      </c>
      <c r="BS11" s="36">
        <f t="shared" si="21"/>
        <v>83.999999999999631</v>
      </c>
      <c r="BT11" s="36">
        <f>BS11/50</f>
        <v>1.6799999999999926</v>
      </c>
      <c r="BU11" s="24">
        <v>12.79</v>
      </c>
      <c r="BV11" s="24">
        <v>12.866</v>
      </c>
      <c r="BW11" s="36">
        <f t="shared" si="23"/>
        <v>76.000000000000512</v>
      </c>
      <c r="BX11" s="36">
        <f t="shared" si="24"/>
        <v>1.5200000000000102</v>
      </c>
      <c r="BY11" s="24">
        <v>12.827</v>
      </c>
      <c r="BZ11" s="38">
        <v>12.895</v>
      </c>
      <c r="CA11" s="39">
        <f t="shared" si="25"/>
        <v>67.999999999999616</v>
      </c>
      <c r="CB11" s="39">
        <f t="shared" si="26"/>
        <v>1.3599999999999923</v>
      </c>
      <c r="CC11" s="24">
        <v>12.589</v>
      </c>
      <c r="CD11" s="38">
        <v>12.657999999999999</v>
      </c>
      <c r="CE11" s="39">
        <f t="shared" si="27"/>
        <v>68.999999999999062</v>
      </c>
      <c r="CF11" s="39">
        <f t="shared" si="28"/>
        <v>1.3799999999999812</v>
      </c>
      <c r="CG11" s="36">
        <f t="shared" si="29"/>
        <v>74.249999999999716</v>
      </c>
      <c r="CH11" s="36">
        <f t="shared" si="30"/>
        <v>7.4105780251387765</v>
      </c>
      <c r="CJ11" s="37">
        <f t="shared" ref="CJ11" si="71">STDEV(BT11,BX11,CB11,CF11)</f>
        <v>0.14821156050277554</v>
      </c>
      <c r="CK11" s="35">
        <v>12.750999999999999</v>
      </c>
      <c r="CL11" s="24">
        <v>12.83</v>
      </c>
      <c r="CM11" s="39">
        <f t="shared" si="32"/>
        <v>79.000000000000625</v>
      </c>
      <c r="CN11" s="39">
        <f>CM11/5</f>
        <v>15.800000000000125</v>
      </c>
      <c r="CO11" s="38">
        <v>12.875999999999999</v>
      </c>
      <c r="CP11" s="38">
        <v>12.939</v>
      </c>
      <c r="CQ11" s="39">
        <f t="shared" si="34"/>
        <v>63.000000000000611</v>
      </c>
      <c r="CR11" s="39">
        <f>CQ11/5</f>
        <v>12.600000000000122</v>
      </c>
      <c r="CS11" s="38">
        <v>12.771000000000001</v>
      </c>
      <c r="CT11" s="38">
        <v>12.83</v>
      </c>
      <c r="CU11" s="39">
        <f t="shared" si="36"/>
        <v>58.999999999999275</v>
      </c>
      <c r="CV11" s="39">
        <f>CU11/5</f>
        <v>11.799999999999855</v>
      </c>
      <c r="CW11" s="38">
        <v>12.965999999999999</v>
      </c>
      <c r="CX11" s="56">
        <v>13.039</v>
      </c>
      <c r="CY11" s="39">
        <f t="shared" si="38"/>
        <v>73.000000000000398</v>
      </c>
      <c r="CZ11" s="57">
        <f>CY11/5</f>
        <v>14.60000000000008</v>
      </c>
      <c r="DA11" s="36">
        <f t="shared" si="40"/>
        <v>68.500000000000227</v>
      </c>
      <c r="DB11" s="36">
        <f t="shared" si="41"/>
        <v>9.146948489341959</v>
      </c>
      <c r="DC11" s="40">
        <f t="shared" ref="DC11" si="72">AVERAGE(CN11,CR11,CV11,CZ11)</f>
        <v>13.700000000000045</v>
      </c>
      <c r="DD11" s="40">
        <f t="shared" ref="DD11" si="73">STDEV(CN11,CR11,CV11,CZ11)</f>
        <v>1.829389697868389</v>
      </c>
      <c r="DE11" s="27">
        <v>1605.69</v>
      </c>
      <c r="DF11" s="10">
        <f t="shared" si="2"/>
        <v>49.75</v>
      </c>
      <c r="DG11" s="41">
        <f t="shared" si="3"/>
        <v>99.5</v>
      </c>
      <c r="DH11" s="42">
        <v>1600.51</v>
      </c>
      <c r="DI11" s="10">
        <f t="shared" si="4"/>
        <v>46.630000000000109</v>
      </c>
      <c r="DJ11" s="41">
        <f t="shared" si="43"/>
        <v>93.260000000000218</v>
      </c>
      <c r="DK11" s="58">
        <v>1614.22</v>
      </c>
      <c r="DL11" s="59">
        <f t="shared" si="5"/>
        <v>37.950000000000045</v>
      </c>
      <c r="DM11" s="60">
        <f t="shared" si="6"/>
        <v>75.900000000000091</v>
      </c>
      <c r="DN11" s="61">
        <v>1620.87</v>
      </c>
      <c r="DO11" s="59">
        <f t="shared" si="44"/>
        <v>36.470000000000027</v>
      </c>
      <c r="DP11" s="62">
        <f t="shared" si="45"/>
        <v>72.940000000000055</v>
      </c>
      <c r="DQ11" s="16">
        <f t="shared" si="46"/>
        <v>42.700000000000045</v>
      </c>
      <c r="DR11" s="10">
        <f t="shared" si="47"/>
        <v>6.4941717460093846</v>
      </c>
      <c r="DS11" s="17">
        <f t="shared" si="48"/>
        <v>85.400000000000091</v>
      </c>
      <c r="DT11" s="17">
        <f t="shared" si="49"/>
        <v>12.988343492018769</v>
      </c>
      <c r="DU11" s="18">
        <v>30</v>
      </c>
      <c r="DV11" s="85">
        <v>30</v>
      </c>
      <c r="DW11" s="87">
        <v>99</v>
      </c>
      <c r="DX11" s="86">
        <v>85</v>
      </c>
    </row>
    <row r="12" spans="1:128" x14ac:dyDescent="0.25">
      <c r="CI12" s="37">
        <f>AVERAGE(BT6,BX6,CB6,CF6)</f>
        <v>0.12499999999999289</v>
      </c>
      <c r="CW12" s="67"/>
      <c r="CX12" s="68"/>
      <c r="CY12" s="68"/>
    </row>
    <row r="13" spans="1:128" x14ac:dyDescent="0.25">
      <c r="CI13" s="37">
        <f>AVERAGE(BT11,BX11,CB11,CF11)</f>
        <v>1.4849999999999941</v>
      </c>
    </row>
    <row r="29" spans="31:39" x14ac:dyDescent="0.25">
      <c r="AE29" s="19"/>
      <c r="AF29" s="19" t="s">
        <v>47</v>
      </c>
      <c r="AG29" s="19"/>
      <c r="AH29" s="19"/>
      <c r="AI29" s="19"/>
      <c r="AJ29" s="19" t="s">
        <v>48</v>
      </c>
      <c r="AK29" s="19"/>
      <c r="AL29" s="19"/>
      <c r="AM29" s="19"/>
    </row>
    <row r="30" spans="31:39" x14ac:dyDescent="0.25">
      <c r="AE30" s="19" t="s">
        <v>49</v>
      </c>
      <c r="AF30" s="19" t="s">
        <v>50</v>
      </c>
      <c r="AG30" s="19" t="s">
        <v>51</v>
      </c>
      <c r="AH30" s="19" t="s">
        <v>52</v>
      </c>
      <c r="AI30" s="19" t="s">
        <v>53</v>
      </c>
      <c r="AJ30" s="19" t="s">
        <v>50</v>
      </c>
      <c r="AK30" s="19" t="s">
        <v>51</v>
      </c>
      <c r="AL30" s="19" t="s">
        <v>52</v>
      </c>
      <c r="AM30" s="19" t="s">
        <v>53</v>
      </c>
    </row>
    <row r="31" spans="31:39" x14ac:dyDescent="0.25">
      <c r="AE31" s="19">
        <v>0</v>
      </c>
      <c r="AF31" s="19">
        <f>AVERAGE(AE4:AF4)</f>
        <v>0.11399999999999999</v>
      </c>
      <c r="AG31" s="19">
        <f>STDEV(AE4:AF4)</f>
        <v>9.8994949366116632E-3</v>
      </c>
      <c r="AH31" s="19">
        <f>AVERAGE(AK4:AL4)</f>
        <v>0.11699999999999999</v>
      </c>
      <c r="AI31" s="19">
        <f>STDEV(AK4:AL4)</f>
        <v>1.4142135623730866E-3</v>
      </c>
      <c r="AJ31" s="19">
        <f>AVERAGE(AG4:AH4)</f>
        <v>8.7999999999999995E-2</v>
      </c>
      <c r="AK31" s="19">
        <f>STDEV(AG4:AH4)</f>
        <v>4.2426406871192788E-3</v>
      </c>
      <c r="AL31" s="19">
        <f>AVERAGE(AM4:AN4)</f>
        <v>0.111</v>
      </c>
      <c r="AM31" s="19">
        <f>STDEV(AM4:AN4)</f>
        <v>7.0710678118654814E-3</v>
      </c>
    </row>
    <row r="32" spans="31:39" x14ac:dyDescent="0.25">
      <c r="AE32" s="19">
        <v>1</v>
      </c>
      <c r="AF32" s="19">
        <f t="shared" ref="AF32:AF38" si="74">AVERAGE(AE5:AF5)</f>
        <v>0.25</v>
      </c>
      <c r="AG32" s="19">
        <f t="shared" ref="AG32:AG38" si="75">STDEV(AE5:AF5)</f>
        <v>2.8284271247461927E-3</v>
      </c>
      <c r="AH32" s="19">
        <f t="shared" ref="AH32:AH38" si="76">AVERAGE(AK5:AL5)</f>
        <v>0.30149999999999999</v>
      </c>
      <c r="AI32" s="19">
        <f t="shared" ref="AI32:AI38" si="77">STDEV(AK5:AL5)</f>
        <v>3.5355339059327407E-3</v>
      </c>
      <c r="AJ32" s="19">
        <f t="shared" ref="AJ32:AJ38" si="78">AVERAGE(AG5:AH5)</f>
        <v>0.2505</v>
      </c>
      <c r="AK32" s="19">
        <f t="shared" ref="AK32:AK38" si="79">STDEV(AG5:AH5)</f>
        <v>9.1923881554251269E-3</v>
      </c>
      <c r="AL32" s="19">
        <f t="shared" ref="AL32:AL38" si="80">AVERAGE(AM5:AN5)</f>
        <v>0.64749999999999996</v>
      </c>
      <c r="AM32" s="19">
        <f t="shared" ref="AM32:AM38" si="81">STDEV(AM5:AN5)</f>
        <v>7.0710678118654816E-4</v>
      </c>
    </row>
    <row r="33" spans="31:39" x14ac:dyDescent="0.25">
      <c r="AE33" s="19">
        <v>2</v>
      </c>
      <c r="AF33" s="19">
        <f t="shared" si="74"/>
        <v>0.309</v>
      </c>
      <c r="AG33" s="19">
        <f t="shared" si="75"/>
        <v>3.8183766184073605E-2</v>
      </c>
      <c r="AH33" s="19">
        <f t="shared" si="76"/>
        <v>1.0449999999999999</v>
      </c>
      <c r="AI33" s="19">
        <f t="shared" si="77"/>
        <v>0.10606601717798222</v>
      </c>
      <c r="AJ33" s="19">
        <f t="shared" si="78"/>
        <v>0.23799999999999999</v>
      </c>
      <c r="AK33" s="19">
        <f t="shared" si="79"/>
        <v>7.0710678118654623E-3</v>
      </c>
      <c r="AL33" s="19">
        <f t="shared" si="80"/>
        <v>1.7</v>
      </c>
      <c r="AM33" s="19">
        <f t="shared" si="81"/>
        <v>2.8284271247461926E-2</v>
      </c>
    </row>
    <row r="34" spans="31:39" x14ac:dyDescent="0.25">
      <c r="AE34" s="19">
        <v>3</v>
      </c>
      <c r="AF34" s="19">
        <f t="shared" si="74"/>
        <v>0.45100000000000001</v>
      </c>
      <c r="AG34" s="19">
        <f t="shared" si="75"/>
        <v>0</v>
      </c>
      <c r="AH34" s="19"/>
      <c r="AI34" s="19"/>
      <c r="AJ34" s="19">
        <f t="shared" si="78"/>
        <v>0.34100000000000003</v>
      </c>
      <c r="AK34" s="19">
        <f t="shared" si="79"/>
        <v>8.485281374238561E-2</v>
      </c>
      <c r="AL34" s="19"/>
      <c r="AM34" s="19"/>
    </row>
    <row r="35" spans="31:39" x14ac:dyDescent="0.25">
      <c r="AE35" s="19">
        <v>4</v>
      </c>
      <c r="AF35" s="19">
        <f t="shared" si="74"/>
        <v>0.314</v>
      </c>
      <c r="AG35" s="19">
        <f t="shared" si="75"/>
        <v>8.4852813742385784E-3</v>
      </c>
      <c r="AH35" s="19">
        <f>AVERAGE(AK8:AL8)</f>
        <v>2.4</v>
      </c>
      <c r="AI35" s="19">
        <f t="shared" si="77"/>
        <v>2.8284271247461926E-2</v>
      </c>
      <c r="AJ35" s="19">
        <f t="shared" si="78"/>
        <v>0.25800000000000001</v>
      </c>
      <c r="AK35" s="19">
        <f t="shared" si="79"/>
        <v>4.2426406871192892E-3</v>
      </c>
      <c r="AL35" s="19">
        <f t="shared" si="80"/>
        <v>2.1749999999999998</v>
      </c>
      <c r="AM35" s="19">
        <f t="shared" si="81"/>
        <v>6.3639610306789496E-2</v>
      </c>
    </row>
    <row r="36" spans="31:39" x14ac:dyDescent="0.25">
      <c r="AE36" s="19">
        <v>5</v>
      </c>
      <c r="AF36" s="19">
        <f t="shared" si="74"/>
        <v>0.52500000000000002</v>
      </c>
      <c r="AG36" s="19">
        <f t="shared" si="75"/>
        <v>0.13152186130069754</v>
      </c>
      <c r="AH36" s="19"/>
      <c r="AI36" s="19"/>
      <c r="AJ36" s="19">
        <f t="shared" si="78"/>
        <v>0.30199999999999999</v>
      </c>
      <c r="AK36" s="19">
        <f t="shared" si="79"/>
        <v>5.6568542494923853E-3</v>
      </c>
      <c r="AL36" s="19"/>
      <c r="AM36" s="19"/>
    </row>
    <row r="37" spans="31:39" x14ac:dyDescent="0.25">
      <c r="AE37" s="19">
        <v>6</v>
      </c>
      <c r="AF37" s="19">
        <f t="shared" si="74"/>
        <v>0.29449999999999998</v>
      </c>
      <c r="AG37" s="19">
        <f t="shared" si="75"/>
        <v>1.0606601717798222E-2</v>
      </c>
      <c r="AH37" s="19">
        <f t="shared" si="76"/>
        <v>3.0650000000000004</v>
      </c>
      <c r="AI37" s="19">
        <f t="shared" si="77"/>
        <v>0.10606601717798206</v>
      </c>
      <c r="AJ37" s="19">
        <f t="shared" si="78"/>
        <v>0.44950000000000001</v>
      </c>
      <c r="AK37" s="19">
        <f t="shared" si="79"/>
        <v>7.7781745930520299E-3</v>
      </c>
      <c r="AL37" s="19">
        <f t="shared" si="80"/>
        <v>2.6749999999999998</v>
      </c>
      <c r="AM37" s="19">
        <f t="shared" si="81"/>
        <v>7.0710678118656384E-3</v>
      </c>
    </row>
    <row r="38" spans="31:39" x14ac:dyDescent="0.25">
      <c r="AE38" s="19">
        <v>7</v>
      </c>
      <c r="AF38" s="19">
        <f t="shared" si="74"/>
        <v>0.51400000000000001</v>
      </c>
      <c r="AG38" s="19">
        <f t="shared" si="75"/>
        <v>3.9597979746446695E-2</v>
      </c>
      <c r="AH38" s="19">
        <f t="shared" si="76"/>
        <v>3.0149999999999997</v>
      </c>
      <c r="AI38" s="19">
        <f t="shared" si="77"/>
        <v>2.1213203435596288E-2</v>
      </c>
      <c r="AJ38" s="19">
        <f t="shared" si="78"/>
        <v>0.48699999999999999</v>
      </c>
      <c r="AK38" s="19">
        <f t="shared" si="79"/>
        <v>5.5154328932550713E-2</v>
      </c>
      <c r="AL38" s="19">
        <f t="shared" si="80"/>
        <v>2.6749999999999998</v>
      </c>
      <c r="AM38" s="19">
        <f t="shared" si="81"/>
        <v>2.1213203435596288E-2</v>
      </c>
    </row>
    <row r="56" spans="37:48" x14ac:dyDescent="0.25">
      <c r="AM56" s="2" t="s">
        <v>0</v>
      </c>
      <c r="AN56" s="2"/>
      <c r="AO56" s="2"/>
      <c r="AP56" s="2"/>
      <c r="AQ56" s="2"/>
      <c r="AR56" s="2"/>
      <c r="AS56" s="2"/>
      <c r="AT56" s="2"/>
      <c r="AU56" s="2"/>
      <c r="AV56" s="2"/>
    </row>
    <row r="57" spans="37:48" x14ac:dyDescent="0.25"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</row>
    <row r="58" spans="37:48" x14ac:dyDescent="0.25">
      <c r="AK58" s="21" t="s">
        <v>9</v>
      </c>
      <c r="AL58" s="21" t="s">
        <v>10</v>
      </c>
      <c r="AM58" s="21" t="s">
        <v>11</v>
      </c>
      <c r="AN58" s="21" t="s">
        <v>12</v>
      </c>
      <c r="AO58" s="21" t="s">
        <v>21</v>
      </c>
      <c r="AP58" s="21" t="s">
        <v>22</v>
      </c>
      <c r="AQ58" s="21" t="s">
        <v>13</v>
      </c>
      <c r="AR58" s="21" t="s">
        <v>14</v>
      </c>
      <c r="AS58" s="21" t="s">
        <v>15</v>
      </c>
      <c r="AT58" s="21" t="s">
        <v>16</v>
      </c>
      <c r="AU58" s="21" t="s">
        <v>21</v>
      </c>
      <c r="AV58" s="21" t="s">
        <v>22</v>
      </c>
    </row>
    <row r="59" spans="37:48" x14ac:dyDescent="0.25">
      <c r="AK59" s="21">
        <v>0.11799999999999999</v>
      </c>
      <c r="AL59" s="21">
        <v>0.11600000000000001</v>
      </c>
      <c r="AM59" s="21">
        <v>0.11600000000000001</v>
      </c>
      <c r="AN59" s="21">
        <v>0.106</v>
      </c>
      <c r="AO59" s="21">
        <f>AVERAGE(AK59:AN59)</f>
        <v>0.11399999999999999</v>
      </c>
      <c r="AP59" s="21">
        <f>STDEV(AK59:AN59)</f>
        <v>5.4160256030906413E-3</v>
      </c>
      <c r="AQ59" s="21">
        <v>0.41399999999999998</v>
      </c>
      <c r="AR59" s="21">
        <v>0.41199999999999998</v>
      </c>
      <c r="AS59" s="21">
        <v>0.47599999999999998</v>
      </c>
      <c r="AT59" s="21">
        <v>0.46600000000000003</v>
      </c>
      <c r="AU59" s="21">
        <f>AVERAGE(AQ59:AT59)</f>
        <v>0.442</v>
      </c>
      <c r="AV59" s="21">
        <f>STDEV(AQ59:AT59)</f>
        <v>3.3744135292916713E-2</v>
      </c>
    </row>
    <row r="60" spans="37:48" x14ac:dyDescent="0.25">
      <c r="AK60" s="52">
        <v>0.29899999999999999</v>
      </c>
      <c r="AL60" s="52">
        <v>0.30399999999999999</v>
      </c>
      <c r="AM60" s="52">
        <v>0.64700000000000002</v>
      </c>
      <c r="AN60" s="52">
        <v>0.64800000000000002</v>
      </c>
      <c r="AO60" s="52">
        <f>AVERAGE(AL60:AM60)</f>
        <v>0.47550000000000003</v>
      </c>
      <c r="AP60" s="21">
        <f t="shared" ref="AP60" si="82">STDEV(AK60:AM60)</f>
        <v>0.19949018355130491</v>
      </c>
      <c r="AQ60" s="53">
        <v>25.65</v>
      </c>
      <c r="AR60" s="53">
        <v>22.15</v>
      </c>
      <c r="AS60" s="53">
        <v>11.4</v>
      </c>
      <c r="AT60" s="53">
        <v>13.2</v>
      </c>
      <c r="AU60" s="21">
        <f>AVERAGE(AR60:AS60)</f>
        <v>16.774999999999999</v>
      </c>
      <c r="AV60" s="21">
        <f t="shared" ref="AV60" si="83">STDEV(AQ60:AS60)</f>
        <v>7.4260240595714047</v>
      </c>
    </row>
    <row r="61" spans="37:48" ht="15.75" thickBot="1" x14ac:dyDescent="0.3">
      <c r="AK61" s="21">
        <v>1.1200000000000001</v>
      </c>
      <c r="AL61" s="21">
        <v>0.97</v>
      </c>
      <c r="AM61" s="21">
        <v>1.68</v>
      </c>
      <c r="AN61" s="21">
        <v>1.72</v>
      </c>
      <c r="AO61" s="21">
        <f t="shared" ref="AO61:AO66" si="84">AVERAGE(AK61:AN61)</f>
        <v>1.3724999999999998</v>
      </c>
      <c r="AP61" s="21">
        <f>STDEV(AK61:AN61)</f>
        <v>0.38343839140075708</v>
      </c>
      <c r="AQ61" s="54">
        <v>19.899999999999999</v>
      </c>
      <c r="AR61" s="54">
        <v>25.2</v>
      </c>
      <c r="AS61" s="54">
        <v>11.15</v>
      </c>
      <c r="AT61" s="54">
        <v>9.1999999999999993</v>
      </c>
      <c r="AU61" s="21">
        <f t="shared" ref="AU61:AU66" si="85">AVERAGE(AQ61:AT61)</f>
        <v>16.362499999999997</v>
      </c>
      <c r="AV61" s="21">
        <f>STDEV(AQ61:AT61)</f>
        <v>7.5074823787117024</v>
      </c>
    </row>
    <row r="62" spans="37:48" x14ac:dyDescent="0.25">
      <c r="AK62" s="52">
        <v>2.37</v>
      </c>
      <c r="AL62" s="52">
        <v>2.64</v>
      </c>
      <c r="AM62" s="52">
        <v>2.59</v>
      </c>
      <c r="AN62" s="52">
        <v>2.4700000000000002</v>
      </c>
      <c r="AO62" s="52">
        <f t="shared" si="84"/>
        <v>2.5175000000000001</v>
      </c>
      <c r="AP62" s="21">
        <f>STDEV(AK62:AN62)</f>
        <v>0.12148388096094609</v>
      </c>
      <c r="AQ62" s="55">
        <v>31.75</v>
      </c>
      <c r="AR62" s="55">
        <v>25.95</v>
      </c>
      <c r="AS62" s="55">
        <v>22.3</v>
      </c>
      <c r="AT62" s="55">
        <v>24.8</v>
      </c>
      <c r="AU62" s="21">
        <f t="shared" si="85"/>
        <v>26.2</v>
      </c>
      <c r="AV62" s="21">
        <f>STDEV(AQ62:AT62)</f>
        <v>4.0014580675882101</v>
      </c>
    </row>
    <row r="63" spans="37:48" x14ac:dyDescent="0.25">
      <c r="AK63" s="21">
        <v>2.42</v>
      </c>
      <c r="AL63" s="21">
        <v>2.38</v>
      </c>
      <c r="AM63" s="21">
        <v>2.2200000000000002</v>
      </c>
      <c r="AN63" s="21">
        <v>2.13</v>
      </c>
      <c r="AO63" s="21">
        <f t="shared" si="84"/>
        <v>2.2874999999999996</v>
      </c>
      <c r="AP63" s="21">
        <f t="shared" ref="AP63:AP65" si="86">STDEV(AK63:AN63)</f>
        <v>0.13598406769422164</v>
      </c>
      <c r="AQ63" s="21">
        <v>20.5</v>
      </c>
      <c r="AR63" s="21">
        <v>19.350000000000001</v>
      </c>
      <c r="AS63" s="21">
        <v>20.45</v>
      </c>
      <c r="AT63" s="21">
        <v>19.649999999999999</v>
      </c>
      <c r="AU63" s="21">
        <f t="shared" si="85"/>
        <v>19.987499999999997</v>
      </c>
      <c r="AV63" s="21">
        <f t="shared" ref="AV63:AV65" si="87">STDEV(AQ63:AT63)</f>
        <v>0.57644745351737492</v>
      </c>
    </row>
    <row r="64" spans="37:48" x14ac:dyDescent="0.25">
      <c r="AK64" s="52">
        <v>3.19</v>
      </c>
      <c r="AL64" s="52">
        <v>4.53</v>
      </c>
      <c r="AM64" s="52">
        <v>3.11</v>
      </c>
      <c r="AN64" s="52">
        <v>5.56</v>
      </c>
      <c r="AO64" s="52">
        <f t="shared" si="84"/>
        <v>4.0975000000000001</v>
      </c>
      <c r="AP64" s="21">
        <f t="shared" si="86"/>
        <v>1.1725577455574057</v>
      </c>
      <c r="AQ64" s="53">
        <v>26.4</v>
      </c>
      <c r="AR64" s="53">
        <v>36.1</v>
      </c>
      <c r="AS64" s="53">
        <v>27.4</v>
      </c>
      <c r="AT64" s="53">
        <v>24.1</v>
      </c>
      <c r="AU64" s="21">
        <f t="shared" si="85"/>
        <v>28.5</v>
      </c>
      <c r="AV64" s="21">
        <f t="shared" si="87"/>
        <v>5.2516664022003461</v>
      </c>
    </row>
    <row r="65" spans="37:48" x14ac:dyDescent="0.25">
      <c r="AK65" s="21">
        <v>2.99</v>
      </c>
      <c r="AL65" s="21">
        <v>3.14</v>
      </c>
      <c r="AM65" s="21">
        <v>2.67</v>
      </c>
      <c r="AN65" s="21">
        <v>2.68</v>
      </c>
      <c r="AO65" s="21">
        <f t="shared" si="84"/>
        <v>2.87</v>
      </c>
      <c r="AP65" s="21">
        <f t="shared" si="86"/>
        <v>0.23338094752285735</v>
      </c>
      <c r="AQ65" s="21">
        <v>25.45</v>
      </c>
      <c r="AR65" s="21">
        <v>34.35</v>
      </c>
      <c r="AS65" s="21">
        <v>22.45</v>
      </c>
      <c r="AT65" s="21">
        <v>22.95</v>
      </c>
      <c r="AU65" s="21">
        <f t="shared" si="85"/>
        <v>26.3</v>
      </c>
      <c r="AV65" s="21">
        <f t="shared" si="87"/>
        <v>5.5247926054588907</v>
      </c>
    </row>
    <row r="66" spans="37:48" x14ac:dyDescent="0.25">
      <c r="AK66" s="21">
        <v>3.03</v>
      </c>
      <c r="AL66" s="21">
        <v>3</v>
      </c>
      <c r="AM66" s="21">
        <v>2.66</v>
      </c>
      <c r="AN66" s="21">
        <v>2.69</v>
      </c>
      <c r="AO66" s="21">
        <f t="shared" si="84"/>
        <v>2.8449999999999998</v>
      </c>
      <c r="AP66" s="21">
        <f>STDEV(AK66:AN66)</f>
        <v>0.19706175005143259</v>
      </c>
      <c r="AQ66" s="21">
        <v>17.95</v>
      </c>
      <c r="AR66" s="21">
        <v>17.45</v>
      </c>
      <c r="AS66" s="21">
        <v>17.25</v>
      </c>
      <c r="AT66" s="21">
        <v>17.899999999999999</v>
      </c>
      <c r="AU66" s="21">
        <f t="shared" si="85"/>
        <v>17.637499999999999</v>
      </c>
      <c r="AV66" s="21">
        <f>STDEV(AQ66:AT66)</f>
        <v>0.34247870980057482</v>
      </c>
    </row>
  </sheetData>
  <mergeCells count="12">
    <mergeCell ref="CW2:CY2"/>
    <mergeCell ref="AW2:AY2"/>
    <mergeCell ref="BA2:BC2"/>
    <mergeCell ref="BE2:BG2"/>
    <mergeCell ref="BI2:BK2"/>
    <mergeCell ref="BQ2:BS2"/>
    <mergeCell ref="BU2:BW2"/>
    <mergeCell ref="BY2:CA2"/>
    <mergeCell ref="CC2:CE2"/>
    <mergeCell ref="CK2:CM2"/>
    <mergeCell ref="CO2:CQ2"/>
    <mergeCell ref="CS2:CU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81D60-062A-4D3F-A489-940D25FC5ACC}">
  <sheetPr codeName="Sheet1"/>
  <dimension ref="A1:DI61"/>
  <sheetViews>
    <sheetView topLeftCell="B1" zoomScale="90" zoomScaleNormal="90" workbookViewId="0">
      <pane xSplit="1" topLeftCell="C1" activePane="topRight" state="frozen"/>
      <selection activeCell="B1" sqref="B1"/>
      <selection pane="topRight" activeCell="AX16" sqref="AX16"/>
    </sheetView>
  </sheetViews>
  <sheetFormatPr defaultRowHeight="15" x14ac:dyDescent="0.25"/>
  <cols>
    <col min="1" max="1" width="0" hidden="1" customWidth="1"/>
    <col min="22" max="22" width="10.42578125" customWidth="1"/>
    <col min="23" max="23" width="12.42578125" customWidth="1"/>
    <col min="24" max="24" width="7.28515625" customWidth="1"/>
    <col min="33" max="33" width="8.140625" customWidth="1"/>
    <col min="34" max="34" width="8" customWidth="1"/>
    <col min="35" max="36" width="6.42578125" customWidth="1"/>
  </cols>
  <sheetData>
    <row r="1" spans="1:113" ht="15.75" x14ac:dyDescent="0.25">
      <c r="U1" s="3" t="s">
        <v>54</v>
      </c>
      <c r="V1" s="4"/>
      <c r="W1" s="4"/>
      <c r="X1" s="4"/>
      <c r="Y1" s="4"/>
      <c r="Z1" s="4"/>
      <c r="AA1" s="4"/>
      <c r="AB1" s="4"/>
      <c r="AC1" s="4"/>
      <c r="AD1" s="5"/>
      <c r="AE1" s="5"/>
      <c r="AF1" s="5"/>
      <c r="AG1" s="4"/>
      <c r="AH1" s="5"/>
      <c r="AI1" s="5"/>
      <c r="AJ1" s="6"/>
      <c r="AK1" s="6"/>
      <c r="AL1" s="6"/>
      <c r="AM1" s="6"/>
      <c r="AN1" s="6"/>
      <c r="AO1" s="7"/>
      <c r="AP1" s="4"/>
      <c r="AQ1" s="4"/>
      <c r="AR1" s="4"/>
      <c r="AS1" s="4"/>
      <c r="AT1" s="4"/>
      <c r="AU1" s="4"/>
      <c r="AV1" s="4"/>
      <c r="AW1" s="4"/>
      <c r="AX1" s="5"/>
      <c r="AY1" s="5"/>
      <c r="AZ1" s="5"/>
      <c r="BA1" s="4"/>
      <c r="BB1" s="5"/>
      <c r="BC1" s="5"/>
      <c r="BD1" s="6"/>
      <c r="BE1" s="6"/>
      <c r="BF1" s="6"/>
      <c r="BG1" s="6"/>
      <c r="BH1" s="6"/>
      <c r="BI1" s="9"/>
      <c r="BJ1" s="10"/>
      <c r="BK1" s="11"/>
      <c r="BL1" s="12"/>
      <c r="BM1" s="10"/>
      <c r="BN1" s="11"/>
      <c r="BO1" s="13" t="s">
        <v>55</v>
      </c>
      <c r="BP1" s="14"/>
      <c r="BQ1" s="14"/>
      <c r="BR1" s="13"/>
      <c r="BS1" s="14"/>
      <c r="BT1" s="15"/>
      <c r="BU1" s="16"/>
      <c r="BV1" s="10"/>
      <c r="BW1" s="17"/>
      <c r="BX1" s="17"/>
      <c r="BY1" s="69"/>
      <c r="BZ1" s="69"/>
      <c r="CA1" s="70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2"/>
      <c r="CQ1" s="72"/>
      <c r="CR1" s="71"/>
      <c r="CS1" s="71"/>
    </row>
    <row r="2" spans="1:113" x14ac:dyDescent="0.25">
      <c r="A2" s="19"/>
      <c r="C2" s="21" t="s">
        <v>4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88" t="s">
        <v>5</v>
      </c>
      <c r="V2" s="88"/>
      <c r="W2" s="88"/>
      <c r="X2" s="22"/>
      <c r="Y2" s="88" t="s">
        <v>6</v>
      </c>
      <c r="Z2" s="88"/>
      <c r="AA2" s="88"/>
      <c r="AB2" s="23"/>
      <c r="AC2" s="90" t="s">
        <v>7</v>
      </c>
      <c r="AD2" s="90"/>
      <c r="AE2" s="90"/>
      <c r="AF2" s="23"/>
      <c r="AG2" s="90" t="s">
        <v>8</v>
      </c>
      <c r="AH2" s="90"/>
      <c r="AI2" s="90"/>
      <c r="AJ2" s="23"/>
      <c r="AK2" s="24"/>
      <c r="AL2" s="25"/>
      <c r="AM2" s="25"/>
      <c r="AN2" s="25"/>
      <c r="AO2" s="90" t="s">
        <v>9</v>
      </c>
      <c r="AP2" s="90"/>
      <c r="AQ2" s="90"/>
      <c r="AR2" s="23"/>
      <c r="AS2" s="88" t="s">
        <v>10</v>
      </c>
      <c r="AT2" s="88"/>
      <c r="AU2" s="88"/>
      <c r="AV2" s="26"/>
      <c r="AW2" s="89" t="s">
        <v>11</v>
      </c>
      <c r="AX2" s="90"/>
      <c r="AY2" s="90"/>
      <c r="AZ2" s="23"/>
      <c r="BA2" s="89" t="s">
        <v>12</v>
      </c>
      <c r="BB2" s="90"/>
      <c r="BC2" s="90"/>
      <c r="BD2" s="23"/>
      <c r="BE2" s="24"/>
      <c r="BF2" s="24"/>
      <c r="BG2" s="25"/>
      <c r="BH2" s="25"/>
      <c r="BI2" s="27"/>
      <c r="BJ2" s="16"/>
      <c r="BK2" s="28"/>
      <c r="BL2" s="27"/>
      <c r="BM2" s="16"/>
      <c r="BN2" s="28"/>
      <c r="BO2" s="29"/>
      <c r="BP2" s="30"/>
      <c r="BQ2" s="31"/>
      <c r="BR2" s="32"/>
      <c r="BS2" s="30"/>
      <c r="BT2" s="33"/>
      <c r="BU2" s="16"/>
      <c r="BV2" s="16"/>
      <c r="BW2" s="34"/>
      <c r="BX2" s="34"/>
      <c r="BY2" s="69"/>
      <c r="BZ2" s="69"/>
      <c r="CA2" s="72"/>
      <c r="CB2" s="72" t="s">
        <v>3</v>
      </c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3"/>
      <c r="CP2" s="72"/>
      <c r="CQ2" s="72"/>
      <c r="CR2" s="72"/>
      <c r="CS2" s="72"/>
    </row>
    <row r="3" spans="1:113" x14ac:dyDescent="0.25">
      <c r="A3" s="19"/>
      <c r="B3" s="19" t="s">
        <v>18</v>
      </c>
      <c r="C3" s="21" t="s">
        <v>5</v>
      </c>
      <c r="D3" s="21" t="s">
        <v>19</v>
      </c>
      <c r="E3" s="21" t="s">
        <v>7</v>
      </c>
      <c r="F3" s="21" t="s">
        <v>8</v>
      </c>
      <c r="G3" s="21" t="s">
        <v>21</v>
      </c>
      <c r="H3" s="21" t="s">
        <v>22</v>
      </c>
      <c r="I3" s="21" t="s">
        <v>9</v>
      </c>
      <c r="J3" s="21" t="s">
        <v>10</v>
      </c>
      <c r="K3" s="21" t="s">
        <v>11</v>
      </c>
      <c r="L3" s="21" t="s">
        <v>12</v>
      </c>
      <c r="M3" s="21" t="s">
        <v>21</v>
      </c>
      <c r="N3" s="21" t="s">
        <v>22</v>
      </c>
      <c r="O3" s="21" t="s">
        <v>13</v>
      </c>
      <c r="P3" s="21" t="s">
        <v>14</v>
      </c>
      <c r="Q3" s="21" t="s">
        <v>15</v>
      </c>
      <c r="R3" s="21" t="s">
        <v>16</v>
      </c>
      <c r="S3" s="21" t="s">
        <v>21</v>
      </c>
      <c r="T3" s="21" t="s">
        <v>22</v>
      </c>
      <c r="U3" s="35" t="s">
        <v>24</v>
      </c>
      <c r="V3" s="24" t="s">
        <v>25</v>
      </c>
      <c r="W3" s="36" t="s">
        <v>26</v>
      </c>
      <c r="X3" s="36" t="s">
        <v>27</v>
      </c>
      <c r="Y3" s="24" t="s">
        <v>28</v>
      </c>
      <c r="Z3" s="24" t="s">
        <v>29</v>
      </c>
      <c r="AA3" s="36" t="s">
        <v>30</v>
      </c>
      <c r="AB3" s="37" t="s">
        <v>27</v>
      </c>
      <c r="AC3" s="35" t="s">
        <v>28</v>
      </c>
      <c r="AD3" s="38" t="s">
        <v>29</v>
      </c>
      <c r="AE3" s="39" t="s">
        <v>30</v>
      </c>
      <c r="AF3" s="36" t="s">
        <v>27</v>
      </c>
      <c r="AG3" s="35" t="s">
        <v>28</v>
      </c>
      <c r="AH3" s="38" t="s">
        <v>29</v>
      </c>
      <c r="AI3" s="39" t="s">
        <v>30</v>
      </c>
      <c r="AJ3" s="39" t="s">
        <v>27</v>
      </c>
      <c r="AK3" s="36" t="s">
        <v>56</v>
      </c>
      <c r="AL3" s="37" t="s">
        <v>57</v>
      </c>
      <c r="AM3" s="37" t="s">
        <v>58</v>
      </c>
      <c r="AN3" s="37" t="s">
        <v>59</v>
      </c>
      <c r="AO3" s="35" t="s">
        <v>28</v>
      </c>
      <c r="AP3" s="24" t="s">
        <v>29</v>
      </c>
      <c r="AQ3" s="36" t="s">
        <v>30</v>
      </c>
      <c r="AR3" s="36" t="s">
        <v>27</v>
      </c>
      <c r="AS3" s="24" t="s">
        <v>28</v>
      </c>
      <c r="AT3" s="24" t="s">
        <v>29</v>
      </c>
      <c r="AU3" s="36" t="s">
        <v>30</v>
      </c>
      <c r="AV3" s="36" t="s">
        <v>27</v>
      </c>
      <c r="AW3" s="24" t="s">
        <v>28</v>
      </c>
      <c r="AX3" s="38" t="s">
        <v>29</v>
      </c>
      <c r="AY3" s="39" t="s">
        <v>30</v>
      </c>
      <c r="AZ3" s="39" t="s">
        <v>27</v>
      </c>
      <c r="BA3" s="24" t="s">
        <v>28</v>
      </c>
      <c r="BB3" s="38" t="s">
        <v>29</v>
      </c>
      <c r="BC3" s="39" t="s">
        <v>30</v>
      </c>
      <c r="BD3" s="39" t="s">
        <v>27</v>
      </c>
      <c r="BE3" s="36" t="s">
        <v>56</v>
      </c>
      <c r="BF3" s="36" t="s">
        <v>22</v>
      </c>
      <c r="BG3" s="37" t="s">
        <v>58</v>
      </c>
      <c r="BH3" s="37" t="s">
        <v>59</v>
      </c>
      <c r="BI3" s="27" t="s">
        <v>35</v>
      </c>
      <c r="BJ3" s="10" t="s">
        <v>36</v>
      </c>
      <c r="BK3" s="41" t="s">
        <v>37</v>
      </c>
      <c r="BL3" s="42" t="s">
        <v>38</v>
      </c>
      <c r="BM3" s="10" t="s">
        <v>39</v>
      </c>
      <c r="BN3" s="41" t="s">
        <v>40</v>
      </c>
      <c r="BO3" s="29" t="s">
        <v>41</v>
      </c>
      <c r="BP3" s="43" t="s">
        <v>39</v>
      </c>
      <c r="BQ3" s="44" t="s">
        <v>40</v>
      </c>
      <c r="BR3" s="45" t="s">
        <v>42</v>
      </c>
      <c r="BS3" s="43" t="s">
        <v>39</v>
      </c>
      <c r="BT3" s="46" t="s">
        <v>40</v>
      </c>
      <c r="BU3" s="16" t="s">
        <v>21</v>
      </c>
      <c r="BV3" s="10" t="s">
        <v>43</v>
      </c>
      <c r="BW3" s="17" t="s">
        <v>21</v>
      </c>
      <c r="BX3" s="17" t="s">
        <v>43</v>
      </c>
      <c r="BY3" s="69" t="s">
        <v>44</v>
      </c>
      <c r="BZ3" s="69" t="s">
        <v>45</v>
      </c>
      <c r="CA3" s="72" t="s">
        <v>18</v>
      </c>
      <c r="CB3" s="72" t="s">
        <v>5</v>
      </c>
      <c r="CC3" s="72" t="s">
        <v>19</v>
      </c>
      <c r="CD3" s="72" t="s">
        <v>7</v>
      </c>
      <c r="CE3" s="72" t="s">
        <v>8</v>
      </c>
      <c r="CF3" s="72" t="s">
        <v>21</v>
      </c>
      <c r="CG3" s="72" t="s">
        <v>22</v>
      </c>
      <c r="CH3" s="72" t="s">
        <v>9</v>
      </c>
      <c r="CI3" s="72" t="s">
        <v>10</v>
      </c>
      <c r="CJ3" s="72" t="s">
        <v>11</v>
      </c>
      <c r="CK3" s="72" t="s">
        <v>12</v>
      </c>
      <c r="CL3" s="72" t="s">
        <v>21</v>
      </c>
      <c r="CM3" s="72" t="s">
        <v>22</v>
      </c>
      <c r="CN3" s="72" t="s">
        <v>13</v>
      </c>
      <c r="CO3" s="73" t="s">
        <v>14</v>
      </c>
      <c r="CP3" s="72" t="s">
        <v>15</v>
      </c>
      <c r="CQ3" s="72" t="s">
        <v>16</v>
      </c>
      <c r="CR3" s="72" t="s">
        <v>21</v>
      </c>
      <c r="CS3" s="72" t="s">
        <v>22</v>
      </c>
    </row>
    <row r="4" spans="1:113" x14ac:dyDescent="0.25">
      <c r="A4" s="47">
        <v>44041</v>
      </c>
      <c r="B4" s="19">
        <v>0</v>
      </c>
      <c r="C4" s="21">
        <v>9.9000000000000005E-2</v>
      </c>
      <c r="D4" s="21">
        <v>0.108</v>
      </c>
      <c r="E4" s="21">
        <v>0.10199999999999999</v>
      </c>
      <c r="F4" s="21">
        <v>9.6000000000000002E-2</v>
      </c>
      <c r="G4" s="21">
        <f>AVERAGE(C4:F4)</f>
        <v>0.10125000000000001</v>
      </c>
      <c r="H4" s="21">
        <f>STDEV(C4:F4)</f>
        <v>5.1234753829797969E-3</v>
      </c>
      <c r="I4" s="21">
        <v>0.106</v>
      </c>
      <c r="J4" s="21">
        <v>0.108</v>
      </c>
      <c r="K4" s="21">
        <v>0.104</v>
      </c>
      <c r="L4" s="21">
        <v>0.111</v>
      </c>
      <c r="M4" s="21">
        <f>AVERAGE(I4:L4)</f>
        <v>0.10725</v>
      </c>
      <c r="N4" s="21">
        <f>STDEV(I4:L4)</f>
        <v>2.9860788111948223E-3</v>
      </c>
      <c r="O4" s="74">
        <v>0.64700000000000002</v>
      </c>
      <c r="P4" s="74">
        <v>0.64400000000000002</v>
      </c>
      <c r="Q4" s="74">
        <v>0.73199999999999998</v>
      </c>
      <c r="R4" s="74">
        <v>0.73</v>
      </c>
      <c r="S4" s="21">
        <f>AVERAGE(O4:R4)</f>
        <v>0.68824999999999992</v>
      </c>
      <c r="T4" s="21">
        <f>STDEV(O4:R4)</f>
        <v>4.9385389202340646E-2</v>
      </c>
      <c r="U4" s="35">
        <v>13156</v>
      </c>
      <c r="V4" s="24">
        <v>13176</v>
      </c>
      <c r="W4" s="36">
        <f>(V4-U4)</f>
        <v>20</v>
      </c>
      <c r="X4" s="36">
        <f>W4/50</f>
        <v>0.4</v>
      </c>
      <c r="Y4" s="24">
        <v>13273</v>
      </c>
      <c r="Z4" s="24">
        <v>13286</v>
      </c>
      <c r="AA4" s="36">
        <f>(Z4-Y4)</f>
        <v>13</v>
      </c>
      <c r="AB4" s="37">
        <f>AA4/50</f>
        <v>0.26</v>
      </c>
      <c r="AC4" s="35">
        <v>13220</v>
      </c>
      <c r="AD4" s="38">
        <v>13223</v>
      </c>
      <c r="AE4" s="39">
        <f>(AD4-AC4)</f>
        <v>3</v>
      </c>
      <c r="AF4" s="36">
        <f>AE4/50</f>
        <v>0.06</v>
      </c>
      <c r="AG4" s="35">
        <v>13032</v>
      </c>
      <c r="AH4" s="38">
        <v>13069</v>
      </c>
      <c r="AI4" s="39">
        <f>(AH4-AG4)</f>
        <v>37</v>
      </c>
      <c r="AJ4" s="39">
        <f>AI4/50</f>
        <v>0.74</v>
      </c>
      <c r="AK4" s="36">
        <f>AVERAGE(W4,AA4,AE4,AI4)</f>
        <v>18.25</v>
      </c>
      <c r="AL4" s="37">
        <f>STDEV(W4,AA4,AE4,AI4)</f>
        <v>14.314910641239317</v>
      </c>
      <c r="AM4" s="37">
        <f>AVERAGE(X4,AB4,AF4,AJ4)</f>
        <v>0.36499999999999999</v>
      </c>
      <c r="AN4" s="37">
        <f>STDEV(X4,AB4,AF4,AJ4)</f>
        <v>0.2862982128247864</v>
      </c>
      <c r="AO4" s="35">
        <v>13285</v>
      </c>
      <c r="AP4" s="24">
        <v>13304</v>
      </c>
      <c r="AQ4" s="36">
        <f>(AP4-AO4)</f>
        <v>19</v>
      </c>
      <c r="AR4" s="36">
        <f>AQ4/50</f>
        <v>0.38</v>
      </c>
      <c r="AS4" s="24">
        <v>13356</v>
      </c>
      <c r="AT4" s="24">
        <v>13364</v>
      </c>
      <c r="AU4" s="36">
        <f>(AT4-AS4)</f>
        <v>8</v>
      </c>
      <c r="AV4" s="36">
        <f>AU4/50</f>
        <v>0.16</v>
      </c>
      <c r="AW4" s="24">
        <v>13248</v>
      </c>
      <c r="AX4" s="38">
        <v>13285</v>
      </c>
      <c r="AY4" s="39">
        <f>(AX4-AW4)</f>
        <v>37</v>
      </c>
      <c r="AZ4" s="39">
        <f>AY4/50</f>
        <v>0.74</v>
      </c>
      <c r="BA4" s="24">
        <v>13251</v>
      </c>
      <c r="BB4" s="38">
        <v>13272</v>
      </c>
      <c r="BC4" s="39">
        <f>(BB4-BA4)</f>
        <v>21</v>
      </c>
      <c r="BD4" s="39">
        <f>BC4/50</f>
        <v>0.42</v>
      </c>
      <c r="BE4" s="36">
        <f>AVERAGE(AQ4,AU4,AY4,BC4)</f>
        <v>21.25</v>
      </c>
      <c r="BF4" s="36">
        <f>STDEV(AQ4,AU4,AY4,BC4)</f>
        <v>11.954775893619532</v>
      </c>
      <c r="BG4" s="37">
        <f>AVERAGE(AR4,AV4,AZ4,BD4)</f>
        <v>0.42499999999999999</v>
      </c>
      <c r="BH4" s="37">
        <f>STDEV(AR4,AV4,AZ4,BD4)</f>
        <v>0.23909551787239069</v>
      </c>
      <c r="BI4" s="27">
        <v>1648.29</v>
      </c>
      <c r="BJ4" s="10">
        <f t="shared" ref="BJ4:BJ11" si="0">($BI$4-BI4)</f>
        <v>0</v>
      </c>
      <c r="BK4" s="41">
        <f t="shared" ref="BK4:BK11" si="1">2*$BI$4-2*BI4</f>
        <v>0</v>
      </c>
      <c r="BL4" s="42">
        <v>1599.41</v>
      </c>
      <c r="BM4" s="10">
        <f t="shared" ref="BM4:BM11" si="2">($BL$4-BL4)</f>
        <v>0</v>
      </c>
      <c r="BN4" s="41">
        <f>2*$BL$4-2*BL4</f>
        <v>0</v>
      </c>
      <c r="BO4" s="29">
        <v>1579.67</v>
      </c>
      <c r="BP4" s="43">
        <f>($BO$4-BO4)</f>
        <v>0</v>
      </c>
      <c r="BQ4" s="44">
        <f>2*$BO$4-2*BO4</f>
        <v>0</v>
      </c>
      <c r="BR4" s="45">
        <v>1636.17</v>
      </c>
      <c r="BS4" s="43">
        <f>($BR$4-BR4)</f>
        <v>0</v>
      </c>
      <c r="BT4" s="46">
        <f>2*$BR$4-2*BR4</f>
        <v>0</v>
      </c>
      <c r="BU4" s="16">
        <f>AVERAGE(BJ4,BM4,BP4,BS4)</f>
        <v>0</v>
      </c>
      <c r="BV4" s="10">
        <f>STDEV(BJ4,BM4,BP4,BS4)</f>
        <v>0</v>
      </c>
      <c r="BW4" s="17">
        <f>AVERAGE(BK4,BN4,BQ4,BT4)</f>
        <v>0</v>
      </c>
      <c r="BX4" s="17">
        <f>STDEV(BK4,BN4,BQ4,BT4)</f>
        <v>0</v>
      </c>
      <c r="BY4" s="69">
        <v>28</v>
      </c>
      <c r="BZ4" s="69">
        <v>29.5</v>
      </c>
      <c r="CA4" s="72">
        <v>0</v>
      </c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3"/>
      <c r="CP4" s="72"/>
      <c r="CQ4" s="72"/>
      <c r="CR4" s="72"/>
      <c r="CS4" s="72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</row>
    <row r="5" spans="1:113" x14ac:dyDescent="0.25">
      <c r="A5" s="47">
        <v>44042</v>
      </c>
      <c r="B5" s="19">
        <v>1</v>
      </c>
      <c r="C5" s="21">
        <v>0.113</v>
      </c>
      <c r="D5" s="21">
        <v>9.7000000000000003E-2</v>
      </c>
      <c r="E5" s="21">
        <v>0.14099999999999999</v>
      </c>
      <c r="F5" s="51">
        <v>9.2999999999999999E-2</v>
      </c>
      <c r="G5" s="21">
        <f>AVERAGE(D5:E5)</f>
        <v>0.11899999999999999</v>
      </c>
      <c r="H5" s="21">
        <f t="shared" ref="H5" si="3">STDEV(C5:E5)</f>
        <v>2.2271057451320086E-2</v>
      </c>
      <c r="I5" s="21">
        <v>0.10299999999999999</v>
      </c>
      <c r="J5" s="21">
        <v>0.105</v>
      </c>
      <c r="K5" s="21">
        <v>0.10299999999999999</v>
      </c>
      <c r="L5" s="21">
        <v>0.107</v>
      </c>
      <c r="M5" s="21">
        <f t="shared" ref="M5:M11" si="4">AVERAGE(I5:L5)</f>
        <v>0.1045</v>
      </c>
      <c r="N5" s="21">
        <f t="shared" ref="N5" si="5">STDEV(I5:K5)</f>
        <v>1.1547005383792527E-3</v>
      </c>
      <c r="O5" s="74">
        <v>2.9</v>
      </c>
      <c r="P5" s="74">
        <v>2.9</v>
      </c>
      <c r="Q5" s="74">
        <v>3.08</v>
      </c>
      <c r="R5" s="74">
        <v>3.54</v>
      </c>
      <c r="S5" s="21">
        <f>AVERAGE(P5:Q5)</f>
        <v>2.99</v>
      </c>
      <c r="T5" s="21">
        <f t="shared" ref="T5" si="6">STDEV(O5:Q5)</f>
        <v>0.10392304845413272</v>
      </c>
      <c r="U5" s="35">
        <v>13156</v>
      </c>
      <c r="V5" s="24">
        <v>13227</v>
      </c>
      <c r="W5" s="36">
        <f t="shared" ref="W5:W11" si="7">(V5-U5)</f>
        <v>71</v>
      </c>
      <c r="X5" s="36">
        <f t="shared" ref="X5:X11" si="8">W5/50</f>
        <v>1.42</v>
      </c>
      <c r="Y5" s="24">
        <v>13273</v>
      </c>
      <c r="Z5" s="24">
        <v>13394</v>
      </c>
      <c r="AA5" s="36">
        <f t="shared" ref="AA5:AA11" si="9">(Z5-Y5)</f>
        <v>121</v>
      </c>
      <c r="AB5" s="37">
        <f t="shared" ref="AB5:AB11" si="10">AA5/50</f>
        <v>2.42</v>
      </c>
      <c r="AC5" s="35">
        <v>13220</v>
      </c>
      <c r="AD5" s="38">
        <v>13262</v>
      </c>
      <c r="AE5" s="39">
        <f t="shared" ref="AE5:AE11" si="11">(AD5-AC5)</f>
        <v>42</v>
      </c>
      <c r="AF5" s="36">
        <f t="shared" ref="AF5:AF11" si="12">AE5/50</f>
        <v>0.84</v>
      </c>
      <c r="AG5" s="35">
        <v>13032</v>
      </c>
      <c r="AH5" s="38">
        <v>13067</v>
      </c>
      <c r="AI5" s="39">
        <f t="shared" ref="AI5:AI11" si="13">(AH5-AG5)</f>
        <v>35</v>
      </c>
      <c r="AJ5" s="39">
        <f t="shared" ref="AJ5:AJ11" si="14">AI5/50</f>
        <v>0.7</v>
      </c>
      <c r="AK5" s="36">
        <f t="shared" ref="AK5:AK11" si="15">AVERAGE(W5,AA5,AE5,AI5)</f>
        <v>67.25</v>
      </c>
      <c r="AL5" s="37">
        <f t="shared" ref="AL5:AL11" si="16">STDEV(W5,AA5,AE5,AI5)</f>
        <v>39.075781075580139</v>
      </c>
      <c r="AM5" s="37">
        <f t="shared" ref="AM5:AM11" si="17">AVERAGE(X5,AB5,AF5,AJ5)</f>
        <v>1.345</v>
      </c>
      <c r="AN5" s="37">
        <f t="shared" ref="AN5:AN11" si="18">STDEV(X5,AB5,AF5,AJ5)</f>
        <v>0.78151562151160292</v>
      </c>
      <c r="AO5" s="35">
        <v>13285</v>
      </c>
      <c r="AP5" s="24">
        <v>13457</v>
      </c>
      <c r="AQ5" s="36">
        <f t="shared" ref="AQ5:AQ11" si="19">(AP5-AO5)</f>
        <v>172</v>
      </c>
      <c r="AR5" s="36">
        <f t="shared" ref="AR5:AR10" si="20">AQ5/50</f>
        <v>3.44</v>
      </c>
      <c r="AS5" s="24">
        <v>13356</v>
      </c>
      <c r="AT5" s="24">
        <v>13396</v>
      </c>
      <c r="AU5" s="36">
        <f t="shared" ref="AU5:AU11" si="21">(AT5-AS5)</f>
        <v>40</v>
      </c>
      <c r="AV5" s="36">
        <f t="shared" ref="AV5:AV11" si="22">AU5/50</f>
        <v>0.8</v>
      </c>
      <c r="AW5" s="24">
        <v>13248</v>
      </c>
      <c r="AX5" s="38">
        <v>13344</v>
      </c>
      <c r="AY5" s="39">
        <f t="shared" ref="AY5:AY11" si="23">(AX5-AW5)</f>
        <v>96</v>
      </c>
      <c r="AZ5" s="39">
        <f t="shared" ref="AZ5:AZ11" si="24">AY5/50</f>
        <v>1.92</v>
      </c>
      <c r="BA5" s="24">
        <v>13251</v>
      </c>
      <c r="BB5" s="38">
        <v>13461</v>
      </c>
      <c r="BC5" s="39">
        <f t="shared" ref="BC5:BC11" si="25">(BB5-BA5)</f>
        <v>210</v>
      </c>
      <c r="BD5" s="39">
        <f t="shared" ref="BD5:BD11" si="26">BC5/50</f>
        <v>4.2</v>
      </c>
      <c r="BE5" s="36">
        <f t="shared" ref="BE5:BE11" si="27">AVERAGE(AQ5,AU5,AY5,BC5)</f>
        <v>129.5</v>
      </c>
      <c r="BF5" s="36">
        <f t="shared" ref="BF5:BF11" si="28">STDEV(AQ5,AU5,AY5,BC5)</f>
        <v>76.199300084274611</v>
      </c>
      <c r="BG5" s="37"/>
      <c r="BH5" s="37">
        <f t="shared" ref="BH5:BH7" si="29">STDEV(AR5,AV5,AZ5,BD5)</f>
        <v>1.5239860016854925</v>
      </c>
      <c r="BI5" s="27">
        <v>1648.03</v>
      </c>
      <c r="BJ5" s="10">
        <f t="shared" si="0"/>
        <v>0.25999999999999091</v>
      </c>
      <c r="BK5" s="41">
        <f t="shared" si="1"/>
        <v>0.51999999999998181</v>
      </c>
      <c r="BL5" s="42">
        <v>1599.2</v>
      </c>
      <c r="BM5" s="10">
        <f t="shared" si="2"/>
        <v>0.21000000000003638</v>
      </c>
      <c r="BN5" s="41">
        <f t="shared" ref="BN5:BN11" si="30">2*$BL$4-2*BL5</f>
        <v>0.42000000000007276</v>
      </c>
      <c r="BO5" s="29">
        <v>1577.47</v>
      </c>
      <c r="BP5" s="43">
        <f t="shared" ref="BP5:BP7" si="31">($BO$4-BO5)</f>
        <v>2.2000000000000455</v>
      </c>
      <c r="BQ5" s="44">
        <f t="shared" ref="BQ5:BQ11" si="32">2*$BO$4-2*BO5</f>
        <v>4.4000000000000909</v>
      </c>
      <c r="BR5" s="45">
        <v>1635.31</v>
      </c>
      <c r="BS5" s="43">
        <f t="shared" ref="BS5:BS11" si="33">($BR$4-BR5)</f>
        <v>0.86000000000012733</v>
      </c>
      <c r="BT5" s="46">
        <f t="shared" ref="BT5:BT11" si="34">2*$BR$4-2*BR5</f>
        <v>1.7200000000002547</v>
      </c>
      <c r="BU5" s="16">
        <f t="shared" ref="BU5:BU11" si="35">AVERAGE(BJ5,BM5,BP5,BS5)</f>
        <v>0.88250000000005002</v>
      </c>
      <c r="BV5" s="10">
        <f>STDEV(BJ5,BM5,BP5,BS5)</f>
        <v>0.92665617500057262</v>
      </c>
      <c r="BW5" s="17">
        <f>AVERAGE(BK5,BN5,BQ5,BT5)</f>
        <v>1.7650000000001</v>
      </c>
      <c r="BX5" s="17">
        <f t="shared" ref="BX5:BX11" si="36">STDEV(BK5,BN5,BQ5,BT5)</f>
        <v>1.8533123500011452</v>
      </c>
      <c r="BY5" s="69">
        <v>30</v>
      </c>
      <c r="BZ5" s="69">
        <v>31.5</v>
      </c>
      <c r="CA5" s="72">
        <v>1</v>
      </c>
      <c r="CB5" s="72">
        <v>7.85</v>
      </c>
      <c r="CC5" s="72">
        <v>7.9</v>
      </c>
      <c r="CD5" s="72">
        <v>7.98</v>
      </c>
      <c r="CE5" s="72">
        <v>7.98</v>
      </c>
      <c r="CF5" s="72">
        <f t="shared" ref="CF5:CF11" si="37">AVERAGE(CB5:CE5)</f>
        <v>7.9275000000000002</v>
      </c>
      <c r="CG5" s="72">
        <f t="shared" ref="CG5:CG11" si="38">STDEV(CB5:CE5)</f>
        <v>6.3966136874651955E-2</v>
      </c>
      <c r="CH5" s="72">
        <v>7.95</v>
      </c>
      <c r="CI5" s="72">
        <v>7.95</v>
      </c>
      <c r="CJ5" s="72">
        <v>8.0399999999999991</v>
      </c>
      <c r="CK5" s="72">
        <v>8</v>
      </c>
      <c r="CL5" s="72">
        <f t="shared" ref="CL5:CL11" si="39">AVERAGE(CH5:CK5)</f>
        <v>7.9849999999999994</v>
      </c>
      <c r="CM5" s="72">
        <f t="shared" ref="CM5:CM11" si="40">STDEV(CH5:CK5)</f>
        <v>4.3588989435406275E-2</v>
      </c>
      <c r="CN5" s="76">
        <v>4.4800000000000004</v>
      </c>
      <c r="CO5" s="77">
        <v>4.46</v>
      </c>
      <c r="CP5" s="76">
        <v>4.83</v>
      </c>
      <c r="CQ5" s="76">
        <v>4.8600000000000003</v>
      </c>
      <c r="CR5" s="72">
        <f t="shared" ref="CR5:CR11" si="41">AVERAGE(CN5:CQ5)</f>
        <v>4.6575000000000006</v>
      </c>
      <c r="CS5" s="72">
        <f t="shared" ref="CS5:CS11" si="42">STDEV(CN5:CQ5)</f>
        <v>0.21700614430625384</v>
      </c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</row>
    <row r="6" spans="1:113" x14ac:dyDescent="0.25">
      <c r="A6" s="47">
        <v>44043</v>
      </c>
      <c r="B6" s="19">
        <v>2</v>
      </c>
      <c r="C6" s="21">
        <v>0.108</v>
      </c>
      <c r="D6" s="21">
        <v>0.12</v>
      </c>
      <c r="E6" s="21">
        <v>0.114</v>
      </c>
      <c r="F6" s="21">
        <v>0.111</v>
      </c>
      <c r="G6" s="21">
        <f t="shared" ref="G6:G11" si="43">AVERAGE(C6:F6)</f>
        <v>0.11324999999999999</v>
      </c>
      <c r="H6" s="21">
        <f>STDEV(C6:F6)</f>
        <v>5.1234753829797978E-3</v>
      </c>
      <c r="I6" s="21">
        <v>0.39600000000000002</v>
      </c>
      <c r="J6" s="21">
        <v>0.39500000000000002</v>
      </c>
      <c r="K6" s="21">
        <v>0.27300000000000002</v>
      </c>
      <c r="L6" s="21">
        <v>0.28399999999999997</v>
      </c>
      <c r="M6" s="21">
        <f t="shared" si="4"/>
        <v>0.33700000000000002</v>
      </c>
      <c r="N6" s="21">
        <f>STDEV(I6:L6)</f>
        <v>6.7700320038632966E-2</v>
      </c>
      <c r="O6" s="78">
        <v>7.5</v>
      </c>
      <c r="P6" s="78">
        <v>6.2</v>
      </c>
      <c r="Q6" s="78">
        <v>10.4</v>
      </c>
      <c r="R6" s="78">
        <v>11</v>
      </c>
      <c r="S6" s="21">
        <f t="shared" ref="S6:S10" si="44">AVERAGE(O6:R6)</f>
        <v>8.7750000000000004</v>
      </c>
      <c r="T6" s="21">
        <f>STDEV(O6:R6)</f>
        <v>2.2983689869122426</v>
      </c>
      <c r="U6" s="35">
        <v>13156</v>
      </c>
      <c r="V6" s="24">
        <v>13222</v>
      </c>
      <c r="W6" s="36">
        <f t="shared" si="7"/>
        <v>66</v>
      </c>
      <c r="X6" s="36">
        <f>W6/50</f>
        <v>1.32</v>
      </c>
      <c r="Y6" s="24">
        <v>13273</v>
      </c>
      <c r="Z6" s="24">
        <v>13353</v>
      </c>
      <c r="AA6" s="36">
        <f t="shared" si="9"/>
        <v>80</v>
      </c>
      <c r="AB6" s="37">
        <f t="shared" si="10"/>
        <v>1.6</v>
      </c>
      <c r="AC6" s="35">
        <v>13220</v>
      </c>
      <c r="AD6" s="38">
        <v>13348</v>
      </c>
      <c r="AE6" s="39">
        <f t="shared" si="11"/>
        <v>128</v>
      </c>
      <c r="AF6" s="36">
        <f t="shared" si="12"/>
        <v>2.56</v>
      </c>
      <c r="AG6" s="35">
        <v>13032</v>
      </c>
      <c r="AH6" s="38">
        <v>13197</v>
      </c>
      <c r="AI6" s="39">
        <f t="shared" si="13"/>
        <v>165</v>
      </c>
      <c r="AJ6" s="39">
        <f t="shared" si="14"/>
        <v>3.3</v>
      </c>
      <c r="AK6" s="36">
        <f t="shared" si="15"/>
        <v>109.75</v>
      </c>
      <c r="AL6" s="37">
        <f t="shared" si="16"/>
        <v>45.404662022014143</v>
      </c>
      <c r="AM6" s="37">
        <f t="shared" si="17"/>
        <v>2.1950000000000003</v>
      </c>
      <c r="AN6" s="37">
        <f t="shared" si="18"/>
        <v>0.90809324044028228</v>
      </c>
      <c r="AO6" s="35">
        <v>13285</v>
      </c>
      <c r="AP6" s="24">
        <v>13360</v>
      </c>
      <c r="AQ6" s="36">
        <f t="shared" si="19"/>
        <v>75</v>
      </c>
      <c r="AR6" s="36">
        <f t="shared" si="20"/>
        <v>1.5</v>
      </c>
      <c r="AS6" s="24">
        <v>13356</v>
      </c>
      <c r="AT6" s="24">
        <v>13441</v>
      </c>
      <c r="AU6" s="36">
        <f t="shared" si="21"/>
        <v>85</v>
      </c>
      <c r="AV6" s="36">
        <f t="shared" si="22"/>
        <v>1.7</v>
      </c>
      <c r="AW6" s="24">
        <v>13248</v>
      </c>
      <c r="AX6" s="38">
        <v>13354</v>
      </c>
      <c r="AY6" s="39">
        <f t="shared" si="23"/>
        <v>106</v>
      </c>
      <c r="AZ6" s="39">
        <f t="shared" si="24"/>
        <v>2.12</v>
      </c>
      <c r="BA6" s="24">
        <v>13251</v>
      </c>
      <c r="BB6" s="38">
        <v>13405</v>
      </c>
      <c r="BC6" s="39">
        <f t="shared" si="25"/>
        <v>154</v>
      </c>
      <c r="BD6" s="39">
        <f t="shared" si="26"/>
        <v>3.08</v>
      </c>
      <c r="BE6" s="36">
        <f t="shared" si="27"/>
        <v>105</v>
      </c>
      <c r="BF6" s="36">
        <f t="shared" si="28"/>
        <v>35.128336140500593</v>
      </c>
      <c r="BG6" s="37">
        <f t="shared" ref="BG6:BG10" si="45">AVERAGE(AR6,AV6,AZ6,BD6)</f>
        <v>2.1</v>
      </c>
      <c r="BH6" s="37">
        <f t="shared" si="29"/>
        <v>0.70256672281001153</v>
      </c>
      <c r="BI6" s="27">
        <v>1644.05</v>
      </c>
      <c r="BJ6" s="10">
        <f t="shared" si="0"/>
        <v>4.2400000000000091</v>
      </c>
      <c r="BK6" s="41">
        <f t="shared" si="1"/>
        <v>8.4800000000000182</v>
      </c>
      <c r="BL6" s="42">
        <v>1593.23</v>
      </c>
      <c r="BM6" s="10">
        <f t="shared" si="2"/>
        <v>6.1800000000000637</v>
      </c>
      <c r="BN6" s="41">
        <f t="shared" si="30"/>
        <v>12.360000000000127</v>
      </c>
      <c r="BO6" s="29">
        <v>1569.72</v>
      </c>
      <c r="BP6" s="43">
        <f t="shared" si="31"/>
        <v>9.9500000000000455</v>
      </c>
      <c r="BQ6" s="44">
        <f t="shared" si="32"/>
        <v>19.900000000000091</v>
      </c>
      <c r="BR6" s="45">
        <v>1628.66</v>
      </c>
      <c r="BS6" s="43">
        <f t="shared" si="33"/>
        <v>7.5099999999999909</v>
      </c>
      <c r="BT6" s="46">
        <f t="shared" si="34"/>
        <v>15.019999999999982</v>
      </c>
      <c r="BU6" s="16">
        <f t="shared" si="35"/>
        <v>6.9700000000000273</v>
      </c>
      <c r="BV6" s="10">
        <f t="shared" ref="BV6:BV11" si="46">STDEV(BJ6,BM6,BP6,BS6)</f>
        <v>2.3978462558443363</v>
      </c>
      <c r="BW6" s="17">
        <f t="shared" ref="BW6:BW11" si="47">AVERAGE(BK6,BN6,BQ6,BT6)</f>
        <v>13.940000000000055</v>
      </c>
      <c r="BX6" s="17">
        <f t="shared" si="36"/>
        <v>4.7956925116886726</v>
      </c>
      <c r="BY6" s="69">
        <v>29</v>
      </c>
      <c r="BZ6" s="69">
        <v>31</v>
      </c>
      <c r="CA6" s="72">
        <v>2</v>
      </c>
      <c r="CB6" s="72"/>
      <c r="CC6" s="72">
        <v>7.91</v>
      </c>
      <c r="CD6" s="72">
        <v>7.96</v>
      </c>
      <c r="CE6" s="72">
        <v>7.97</v>
      </c>
      <c r="CF6" s="72">
        <f t="shared" si="37"/>
        <v>7.9466666666666663</v>
      </c>
      <c r="CG6" s="72">
        <f t="shared" si="38"/>
        <v>3.2145502536643007E-2</v>
      </c>
      <c r="CH6" s="72">
        <v>6.91</v>
      </c>
      <c r="CI6" s="72">
        <v>6.92</v>
      </c>
      <c r="CJ6" s="72">
        <v>7.95</v>
      </c>
      <c r="CK6" s="72">
        <v>7.96</v>
      </c>
      <c r="CL6" s="72">
        <f t="shared" si="39"/>
        <v>7.4350000000000005</v>
      </c>
      <c r="CM6" s="72">
        <f t="shared" si="40"/>
        <v>0.60047203654014292</v>
      </c>
      <c r="CN6" s="72">
        <v>4.66</v>
      </c>
      <c r="CO6" s="73">
        <v>4.5999999999999996</v>
      </c>
      <c r="CP6" s="72">
        <v>4.75</v>
      </c>
      <c r="CQ6" s="72">
        <v>4.76</v>
      </c>
      <c r="CR6" s="72">
        <f t="shared" si="41"/>
        <v>4.6924999999999999</v>
      </c>
      <c r="CS6" s="72">
        <f t="shared" si="42"/>
        <v>7.6321687612368808E-2</v>
      </c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</row>
    <row r="7" spans="1:113" x14ac:dyDescent="0.25">
      <c r="A7" s="47">
        <v>44044</v>
      </c>
      <c r="B7" s="19">
        <v>3</v>
      </c>
      <c r="C7" s="21">
        <v>0.123</v>
      </c>
      <c r="D7" s="21">
        <v>0.255</v>
      </c>
      <c r="E7" s="21">
        <v>0.11600000000000001</v>
      </c>
      <c r="F7" s="21">
        <v>0.11799999999999999</v>
      </c>
      <c r="G7" s="21">
        <f t="shared" si="43"/>
        <v>0.153</v>
      </c>
      <c r="H7" s="21">
        <f>STDEV(C7:F7)</f>
        <v>6.806369565830718E-2</v>
      </c>
      <c r="I7" s="21">
        <v>1.41</v>
      </c>
      <c r="J7" s="21">
        <v>1.67</v>
      </c>
      <c r="K7" s="21">
        <v>0.746</v>
      </c>
      <c r="L7" s="21">
        <v>0.76400000000000001</v>
      </c>
      <c r="M7" s="21">
        <f t="shared" si="4"/>
        <v>1.1475</v>
      </c>
      <c r="N7" s="79">
        <f>STDEV(I7:L7)</f>
        <v>0.46554162005131178</v>
      </c>
      <c r="O7" s="74">
        <v>9.5500000000000007</v>
      </c>
      <c r="P7" s="74">
        <v>6.8</v>
      </c>
      <c r="Q7" s="74">
        <v>11</v>
      </c>
      <c r="R7" s="74">
        <v>11.4</v>
      </c>
      <c r="S7" s="80">
        <f t="shared" si="44"/>
        <v>9.6875</v>
      </c>
      <c r="T7" s="21">
        <f>STDEV(O7:R7)</f>
        <v>2.0826165433575805</v>
      </c>
      <c r="U7" s="35">
        <v>13156</v>
      </c>
      <c r="V7" s="24">
        <v>13321</v>
      </c>
      <c r="W7" s="36">
        <f t="shared" si="7"/>
        <v>165</v>
      </c>
      <c r="X7" s="36">
        <f t="shared" si="8"/>
        <v>3.3</v>
      </c>
      <c r="Y7" s="24">
        <v>13273</v>
      </c>
      <c r="Z7" s="24">
        <v>13335</v>
      </c>
      <c r="AA7" s="36">
        <f t="shared" si="9"/>
        <v>62</v>
      </c>
      <c r="AB7" s="37">
        <f t="shared" si="10"/>
        <v>1.24</v>
      </c>
      <c r="AC7" s="35">
        <v>13220</v>
      </c>
      <c r="AD7" s="38">
        <v>13283</v>
      </c>
      <c r="AE7" s="39">
        <f t="shared" si="11"/>
        <v>63</v>
      </c>
      <c r="AF7" s="36">
        <f t="shared" si="12"/>
        <v>1.26</v>
      </c>
      <c r="AG7" s="35">
        <v>13032</v>
      </c>
      <c r="AH7" s="38">
        <v>13163</v>
      </c>
      <c r="AI7" s="39">
        <f t="shared" si="13"/>
        <v>131</v>
      </c>
      <c r="AJ7" s="39">
        <f t="shared" si="14"/>
        <v>2.62</v>
      </c>
      <c r="AK7" s="36">
        <f t="shared" si="15"/>
        <v>105.25</v>
      </c>
      <c r="AL7" s="37">
        <f t="shared" si="16"/>
        <v>51.279463075712222</v>
      </c>
      <c r="AM7" s="37">
        <f t="shared" si="17"/>
        <v>2.105</v>
      </c>
      <c r="AN7" s="37">
        <f t="shared" si="18"/>
        <v>1.0255892615142446</v>
      </c>
      <c r="AO7" s="35">
        <v>13285</v>
      </c>
      <c r="AP7" s="24">
        <v>13469</v>
      </c>
      <c r="AQ7" s="36">
        <f t="shared" si="19"/>
        <v>184</v>
      </c>
      <c r="AR7" s="36">
        <f t="shared" si="20"/>
        <v>3.68</v>
      </c>
      <c r="AS7" s="24">
        <v>13356</v>
      </c>
      <c r="AT7" s="24">
        <v>13557</v>
      </c>
      <c r="AU7" s="36">
        <f t="shared" si="21"/>
        <v>201</v>
      </c>
      <c r="AV7" s="36">
        <f t="shared" si="22"/>
        <v>4.0199999999999996</v>
      </c>
      <c r="AW7" s="24">
        <v>13248</v>
      </c>
      <c r="AX7" s="38">
        <v>13514</v>
      </c>
      <c r="AY7" s="39">
        <f t="shared" si="23"/>
        <v>266</v>
      </c>
      <c r="AZ7" s="39">
        <f t="shared" si="24"/>
        <v>5.32</v>
      </c>
      <c r="BA7" s="24">
        <v>13251</v>
      </c>
      <c r="BB7" s="38">
        <v>13393</v>
      </c>
      <c r="BC7" s="39">
        <f t="shared" si="25"/>
        <v>142</v>
      </c>
      <c r="BD7" s="39">
        <f t="shared" si="26"/>
        <v>2.84</v>
      </c>
      <c r="BE7" s="36">
        <f t="shared" si="27"/>
        <v>198.25</v>
      </c>
      <c r="BF7" s="36">
        <f t="shared" si="28"/>
        <v>51.525883463232987</v>
      </c>
      <c r="BG7" s="37">
        <f t="shared" si="45"/>
        <v>3.9649999999999999</v>
      </c>
      <c r="BH7" s="37">
        <f t="shared" si="29"/>
        <v>1.0305176692646616</v>
      </c>
      <c r="BI7" s="27">
        <v>1639.48</v>
      </c>
      <c r="BJ7" s="10">
        <f t="shared" si="0"/>
        <v>8.8099999999999454</v>
      </c>
      <c r="BK7" s="41">
        <f t="shared" si="1"/>
        <v>17.619999999999891</v>
      </c>
      <c r="BL7" s="42">
        <v>1588.02</v>
      </c>
      <c r="BM7" s="10">
        <f t="shared" si="2"/>
        <v>11.3900000000001</v>
      </c>
      <c r="BN7" s="41">
        <f t="shared" si="30"/>
        <v>22.7800000000002</v>
      </c>
      <c r="BO7" s="43">
        <v>1564.54</v>
      </c>
      <c r="BP7" s="43">
        <f t="shared" si="31"/>
        <v>15.130000000000109</v>
      </c>
      <c r="BQ7" s="44">
        <f t="shared" si="32"/>
        <v>30.260000000000218</v>
      </c>
      <c r="BR7" s="43">
        <v>1623.69</v>
      </c>
      <c r="BS7" s="43">
        <f t="shared" si="33"/>
        <v>12.480000000000018</v>
      </c>
      <c r="BT7" s="46">
        <f t="shared" si="34"/>
        <v>24.960000000000036</v>
      </c>
      <c r="BU7" s="16">
        <f t="shared" si="35"/>
        <v>11.952500000000043</v>
      </c>
      <c r="BV7" s="10">
        <f t="shared" si="46"/>
        <v>2.6182993844606459</v>
      </c>
      <c r="BW7" s="17">
        <f t="shared" si="47"/>
        <v>23.905000000000086</v>
      </c>
      <c r="BX7" s="17">
        <f>STDEV(BK7,BN7,BQ7,BT7)</f>
        <v>5.2365987689212918</v>
      </c>
      <c r="BY7" s="69">
        <v>28</v>
      </c>
      <c r="BZ7" s="69">
        <v>28</v>
      </c>
      <c r="CA7" s="72">
        <v>3</v>
      </c>
      <c r="CB7" s="72">
        <v>7.86</v>
      </c>
      <c r="CC7" s="72">
        <v>7.86</v>
      </c>
      <c r="CD7" s="72">
        <v>7.98</v>
      </c>
      <c r="CE7" s="72">
        <v>7.96</v>
      </c>
      <c r="CF7" s="72">
        <f t="shared" si="37"/>
        <v>7.9150000000000009</v>
      </c>
      <c r="CG7" s="72">
        <f t="shared" si="38"/>
        <v>6.4031242374328445E-2</v>
      </c>
      <c r="CH7" s="72">
        <v>6.64</v>
      </c>
      <c r="CI7" s="72">
        <v>6.55</v>
      </c>
      <c r="CJ7" s="72">
        <v>7.9</v>
      </c>
      <c r="CK7" s="72">
        <v>7.94</v>
      </c>
      <c r="CL7" s="72">
        <f t="shared" si="39"/>
        <v>7.2575000000000003</v>
      </c>
      <c r="CM7" s="72">
        <f t="shared" si="40"/>
        <v>0.76604503784046574</v>
      </c>
      <c r="CN7" s="72">
        <v>4.49</v>
      </c>
      <c r="CO7" s="73">
        <v>4.49</v>
      </c>
      <c r="CP7" s="72">
        <v>4.62</v>
      </c>
      <c r="CQ7" s="72">
        <v>4.6399999999999997</v>
      </c>
      <c r="CR7" s="72">
        <f t="shared" si="41"/>
        <v>4.5600000000000005</v>
      </c>
      <c r="CS7" s="72">
        <f t="shared" si="42"/>
        <v>8.1240384046359401E-2</v>
      </c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</row>
    <row r="8" spans="1:113" x14ac:dyDescent="0.25">
      <c r="A8" s="47">
        <v>44045</v>
      </c>
      <c r="B8" s="19">
        <v>4</v>
      </c>
      <c r="C8" s="21">
        <v>0.123</v>
      </c>
      <c r="D8" s="21">
        <v>0.11600000000000001</v>
      </c>
      <c r="E8" s="21">
        <v>0.17899999999999999</v>
      </c>
      <c r="F8" s="21">
        <v>0.14899999999999999</v>
      </c>
      <c r="G8" s="21">
        <f t="shared" si="43"/>
        <v>0.14174999999999999</v>
      </c>
      <c r="H8" s="21">
        <f t="shared" ref="H8:H10" si="48">STDEV(C8:F8)</f>
        <v>2.8605069480775638E-2</v>
      </c>
      <c r="I8" s="21">
        <v>2.33</v>
      </c>
      <c r="J8" s="21">
        <v>2.02</v>
      </c>
      <c r="K8" s="21">
        <v>1.77</v>
      </c>
      <c r="L8" s="21">
        <v>1.82</v>
      </c>
      <c r="M8" s="21">
        <f t="shared" si="4"/>
        <v>1.9849999999999999</v>
      </c>
      <c r="N8" s="79">
        <f t="shared" ref="N8:N10" si="49">STDEV(I8:L8)</f>
        <v>0.25409971795865333</v>
      </c>
      <c r="O8" s="21">
        <v>0.67600000000000005</v>
      </c>
      <c r="P8" s="21">
        <v>0.64100000000000001</v>
      </c>
      <c r="Q8" s="21">
        <v>0.78500000000000003</v>
      </c>
      <c r="R8" s="21">
        <v>0.60699999999999998</v>
      </c>
      <c r="S8" s="80">
        <f t="shared" ref="S8" si="50">AVERAGE(P8:Q8)</f>
        <v>0.71300000000000008</v>
      </c>
      <c r="T8" s="21">
        <f t="shared" ref="T8:T10" si="51">STDEV(O8:R8)</f>
        <v>7.7159466906746674E-2</v>
      </c>
      <c r="U8" s="35">
        <v>13156</v>
      </c>
      <c r="V8" s="24">
        <v>13316</v>
      </c>
      <c r="W8" s="36">
        <f t="shared" si="7"/>
        <v>160</v>
      </c>
      <c r="X8" s="36">
        <f t="shared" si="8"/>
        <v>3.2</v>
      </c>
      <c r="Y8" s="24">
        <v>13273</v>
      </c>
      <c r="Z8" s="24">
        <v>13464</v>
      </c>
      <c r="AA8" s="36">
        <f t="shared" si="9"/>
        <v>191</v>
      </c>
      <c r="AB8" s="37">
        <f t="shared" si="10"/>
        <v>3.82</v>
      </c>
      <c r="AC8" s="35">
        <v>13220</v>
      </c>
      <c r="AD8" s="38">
        <v>13359</v>
      </c>
      <c r="AE8" s="39">
        <f t="shared" si="11"/>
        <v>139</v>
      </c>
      <c r="AF8" s="36">
        <f t="shared" si="12"/>
        <v>2.78</v>
      </c>
      <c r="AG8" s="35">
        <v>13032</v>
      </c>
      <c r="AH8" s="38">
        <v>13151</v>
      </c>
      <c r="AI8" s="39">
        <f t="shared" si="13"/>
        <v>119</v>
      </c>
      <c r="AJ8" s="39">
        <f t="shared" si="14"/>
        <v>2.38</v>
      </c>
      <c r="AK8" s="36">
        <f t="shared" si="15"/>
        <v>152.25</v>
      </c>
      <c r="AL8" s="37">
        <f t="shared" si="16"/>
        <v>30.78284154091908</v>
      </c>
      <c r="AM8" s="37">
        <f t="shared" si="17"/>
        <v>3.0449999999999999</v>
      </c>
      <c r="AN8" s="37">
        <f t="shared" si="18"/>
        <v>0.61565683081838263</v>
      </c>
      <c r="AO8" s="35">
        <v>13285</v>
      </c>
      <c r="AP8" s="24">
        <v>13418</v>
      </c>
      <c r="AQ8" s="36">
        <f t="shared" si="19"/>
        <v>133</v>
      </c>
      <c r="AR8" s="36">
        <f t="shared" si="20"/>
        <v>2.66</v>
      </c>
      <c r="AS8" s="24">
        <v>13356</v>
      </c>
      <c r="AT8" s="24">
        <v>13555</v>
      </c>
      <c r="AU8" s="36">
        <f t="shared" si="21"/>
        <v>199</v>
      </c>
      <c r="AV8" s="36">
        <f t="shared" si="22"/>
        <v>3.98</v>
      </c>
      <c r="AW8" s="24">
        <v>13248</v>
      </c>
      <c r="AX8" s="38">
        <v>13519</v>
      </c>
      <c r="AY8" s="39">
        <f t="shared" si="23"/>
        <v>271</v>
      </c>
      <c r="AZ8" s="39">
        <f t="shared" si="24"/>
        <v>5.42</v>
      </c>
      <c r="BA8" s="24">
        <v>13251</v>
      </c>
      <c r="BB8" s="38">
        <v>13436</v>
      </c>
      <c r="BC8" s="39">
        <f t="shared" si="25"/>
        <v>185</v>
      </c>
      <c r="BD8" s="39">
        <f t="shared" si="26"/>
        <v>3.7</v>
      </c>
      <c r="BE8" s="36">
        <f>AVERAGE(AQ8,AU8,AY8,BC8)</f>
        <v>197</v>
      </c>
      <c r="BF8" s="36">
        <f>STDEV(AQ8,AU8,AY8,BC8)</f>
        <v>56.920997883030829</v>
      </c>
      <c r="BG8" s="37">
        <f>AVERAGE(AR8,AV8,AZ8,BD8)</f>
        <v>3.9400000000000004</v>
      </c>
      <c r="BH8" s="37">
        <f>STDEV(AR8,AV8,AZ8,BD8)</f>
        <v>1.1384199576606142</v>
      </c>
      <c r="BI8" s="27">
        <v>1636.65</v>
      </c>
      <c r="BJ8" s="10">
        <f t="shared" si="0"/>
        <v>11.639999999999873</v>
      </c>
      <c r="BK8" s="41">
        <f t="shared" si="1"/>
        <v>23.279999999999745</v>
      </c>
      <c r="BL8" s="42">
        <v>1584.87</v>
      </c>
      <c r="BM8" s="10">
        <f t="shared" si="2"/>
        <v>14.540000000000191</v>
      </c>
      <c r="BN8" s="41">
        <f t="shared" si="30"/>
        <v>29.080000000000382</v>
      </c>
      <c r="BO8" s="43"/>
      <c r="BP8" s="43">
        <f>($BO$4-BO8)</f>
        <v>1579.67</v>
      </c>
      <c r="BQ8" s="44">
        <f t="shared" si="32"/>
        <v>3159.34</v>
      </c>
      <c r="BR8" s="43"/>
      <c r="BS8" s="43">
        <f t="shared" si="33"/>
        <v>1636.17</v>
      </c>
      <c r="BT8" s="46">
        <f t="shared" si="34"/>
        <v>3272.34</v>
      </c>
      <c r="BU8" s="16">
        <f>AVERAGE(BJ8,BM8,BP8,BS8)</f>
        <v>810.50500000000011</v>
      </c>
      <c r="BV8" s="10">
        <f>STDEV(BJ8,BM8,BP8,BS8)</f>
        <v>921.06515493385871</v>
      </c>
      <c r="BW8" s="17">
        <f t="shared" si="47"/>
        <v>1621.0100000000002</v>
      </c>
      <c r="BX8" s="17">
        <f t="shared" si="36"/>
        <v>1842.1303098677174</v>
      </c>
      <c r="BY8" s="69">
        <v>28</v>
      </c>
      <c r="BZ8" s="69">
        <v>28.5</v>
      </c>
      <c r="CA8" s="72">
        <v>4</v>
      </c>
      <c r="CB8" s="72">
        <v>7.91</v>
      </c>
      <c r="CC8" s="72">
        <v>7.91</v>
      </c>
      <c r="CD8" s="72">
        <v>7.96</v>
      </c>
      <c r="CE8" s="72">
        <v>7.96</v>
      </c>
      <c r="CF8" s="72">
        <f t="shared" si="37"/>
        <v>7.9350000000000005</v>
      </c>
      <c r="CG8" s="72">
        <f t="shared" si="38"/>
        <v>2.8867513459481187E-2</v>
      </c>
      <c r="CH8" s="72">
        <v>6.55</v>
      </c>
      <c r="CI8" s="72">
        <v>6.53</v>
      </c>
      <c r="CJ8" s="72">
        <v>7.89</v>
      </c>
      <c r="CK8" s="72">
        <v>7.83</v>
      </c>
      <c r="CL8" s="72">
        <f t="shared" si="39"/>
        <v>7.1999999999999993</v>
      </c>
      <c r="CM8" s="72">
        <f t="shared" si="40"/>
        <v>0.76253961645718216</v>
      </c>
      <c r="CN8" s="72">
        <v>4.59</v>
      </c>
      <c r="CO8" s="73">
        <v>4.58</v>
      </c>
      <c r="CP8" s="72">
        <v>4.67</v>
      </c>
      <c r="CQ8" s="72">
        <v>4.68</v>
      </c>
      <c r="CR8" s="72">
        <f t="shared" si="41"/>
        <v>4.63</v>
      </c>
      <c r="CS8" s="72">
        <f t="shared" si="42"/>
        <v>5.2281290471193648E-2</v>
      </c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</row>
    <row r="9" spans="1:113" x14ac:dyDescent="0.25">
      <c r="A9" s="47">
        <v>44046</v>
      </c>
      <c r="B9" s="19">
        <v>5</v>
      </c>
      <c r="C9" s="21">
        <v>0.14799999999999999</v>
      </c>
      <c r="D9" s="21">
        <v>0.129</v>
      </c>
      <c r="E9" s="21">
        <v>0.152</v>
      </c>
      <c r="F9" s="21">
        <v>0.13500000000000001</v>
      </c>
      <c r="G9" s="21">
        <f t="shared" si="43"/>
        <v>0.14100000000000001</v>
      </c>
      <c r="H9" s="21">
        <f t="shared" si="48"/>
        <v>1.0801234497346428E-2</v>
      </c>
      <c r="I9" s="21">
        <v>2.86</v>
      </c>
      <c r="J9" s="21">
        <v>3.04</v>
      </c>
      <c r="K9" s="21">
        <v>2.98</v>
      </c>
      <c r="L9" s="21">
        <v>3.05</v>
      </c>
      <c r="M9" s="21">
        <f t="shared" si="4"/>
        <v>2.9824999999999999</v>
      </c>
      <c r="N9" s="21">
        <f t="shared" si="49"/>
        <v>8.732124598286492E-2</v>
      </c>
      <c r="O9" s="81">
        <v>4.5</v>
      </c>
      <c r="P9" s="81">
        <v>4.74</v>
      </c>
      <c r="Q9" s="81">
        <v>5.22</v>
      </c>
      <c r="R9" s="81">
        <v>4.68</v>
      </c>
      <c r="S9" s="21">
        <f t="shared" si="44"/>
        <v>4.7850000000000001</v>
      </c>
      <c r="T9" s="21">
        <f t="shared" si="51"/>
        <v>0.3074085229787879</v>
      </c>
      <c r="U9" s="35">
        <v>13156</v>
      </c>
      <c r="V9" s="24">
        <v>13310</v>
      </c>
      <c r="W9" s="36">
        <f t="shared" si="7"/>
        <v>154</v>
      </c>
      <c r="X9" s="36">
        <f t="shared" si="8"/>
        <v>3.08</v>
      </c>
      <c r="Y9" s="24">
        <v>13273</v>
      </c>
      <c r="Z9" s="24">
        <v>13418</v>
      </c>
      <c r="AA9" s="36">
        <f t="shared" si="9"/>
        <v>145</v>
      </c>
      <c r="AB9" s="37">
        <f t="shared" si="10"/>
        <v>2.9</v>
      </c>
      <c r="AC9" s="35">
        <v>13220</v>
      </c>
      <c r="AD9" s="38">
        <v>13423</v>
      </c>
      <c r="AE9" s="39">
        <f t="shared" si="11"/>
        <v>203</v>
      </c>
      <c r="AF9" s="36">
        <f t="shared" si="12"/>
        <v>4.0599999999999996</v>
      </c>
      <c r="AG9" s="35">
        <v>13032</v>
      </c>
      <c r="AH9" s="38">
        <v>13183</v>
      </c>
      <c r="AI9" s="39">
        <f t="shared" si="13"/>
        <v>151</v>
      </c>
      <c r="AJ9" s="39">
        <f>AI9/50</f>
        <v>3.02</v>
      </c>
      <c r="AK9" s="36">
        <f t="shared" si="15"/>
        <v>163.25</v>
      </c>
      <c r="AL9" s="37">
        <f t="shared" si="16"/>
        <v>26.762847382145271</v>
      </c>
      <c r="AM9" s="37">
        <f t="shared" si="17"/>
        <v>3.2649999999999997</v>
      </c>
      <c r="AN9" s="37">
        <f t="shared" si="18"/>
        <v>0.53525694764290666</v>
      </c>
      <c r="AO9" s="35">
        <v>13285</v>
      </c>
      <c r="AP9" s="24">
        <v>13634</v>
      </c>
      <c r="AQ9" s="36">
        <f t="shared" si="19"/>
        <v>349</v>
      </c>
      <c r="AR9" s="36">
        <f t="shared" si="20"/>
        <v>6.98</v>
      </c>
      <c r="AS9" s="24">
        <v>13356</v>
      </c>
      <c r="AT9" s="24">
        <v>13638</v>
      </c>
      <c r="AU9" s="36">
        <f t="shared" si="21"/>
        <v>282</v>
      </c>
      <c r="AV9" s="36">
        <f t="shared" si="22"/>
        <v>5.64</v>
      </c>
      <c r="AW9" s="24">
        <v>13248</v>
      </c>
      <c r="AX9" s="38">
        <v>13575</v>
      </c>
      <c r="AY9" s="39">
        <f t="shared" si="23"/>
        <v>327</v>
      </c>
      <c r="AZ9" s="39">
        <f t="shared" si="24"/>
        <v>6.54</v>
      </c>
      <c r="BA9" s="24">
        <v>13251</v>
      </c>
      <c r="BB9" s="38">
        <v>13533</v>
      </c>
      <c r="BC9" s="39">
        <f t="shared" si="25"/>
        <v>282</v>
      </c>
      <c r="BD9" s="39">
        <f t="shared" si="26"/>
        <v>5.64</v>
      </c>
      <c r="BE9" s="36">
        <f t="shared" si="27"/>
        <v>310</v>
      </c>
      <c r="BF9" s="36">
        <f t="shared" si="28"/>
        <v>33.555923471125034</v>
      </c>
      <c r="BG9" s="37">
        <f t="shared" si="45"/>
        <v>6.2</v>
      </c>
      <c r="BH9" s="37">
        <f>STDEV(AR9,AV9,AZ9,BD9)</f>
        <v>0.67111846942250097</v>
      </c>
      <c r="BI9" s="27"/>
      <c r="BJ9" s="10">
        <f t="shared" si="0"/>
        <v>1648.29</v>
      </c>
      <c r="BK9" s="41">
        <f t="shared" si="1"/>
        <v>3296.58</v>
      </c>
      <c r="BL9" s="42"/>
      <c r="BM9" s="10">
        <f t="shared" si="2"/>
        <v>1599.41</v>
      </c>
      <c r="BN9" s="41">
        <f t="shared" si="30"/>
        <v>3198.82</v>
      </c>
      <c r="BO9" s="43"/>
      <c r="BP9" s="43">
        <f t="shared" ref="BP9:BP11" si="52">($BO$4-BO9)</f>
        <v>1579.67</v>
      </c>
      <c r="BQ9" s="44">
        <f t="shared" si="32"/>
        <v>3159.34</v>
      </c>
      <c r="BR9" s="43"/>
      <c r="BS9" s="43">
        <f t="shared" si="33"/>
        <v>1636.17</v>
      </c>
      <c r="BT9" s="46">
        <f t="shared" si="34"/>
        <v>3272.34</v>
      </c>
      <c r="BU9" s="16">
        <f t="shared" ref="BU9" si="53">AVERAGE(BJ9,BM9,BP9,BS9)</f>
        <v>1615.885</v>
      </c>
      <c r="BV9" s="10">
        <f t="shared" ref="BV9" si="54">STDEV(BJ9,BM9,BP9,BS9)</f>
        <v>31.856538313717184</v>
      </c>
      <c r="BW9" s="17">
        <f t="shared" si="47"/>
        <v>3231.77</v>
      </c>
      <c r="BX9" s="17">
        <f t="shared" si="36"/>
        <v>63.713076627434369</v>
      </c>
      <c r="BY9" s="69">
        <v>28</v>
      </c>
      <c r="BZ9" s="69">
        <v>29</v>
      </c>
      <c r="CA9" s="72">
        <v>5</v>
      </c>
      <c r="CB9" s="76">
        <v>7.9</v>
      </c>
      <c r="CC9" s="76">
        <v>7.9</v>
      </c>
      <c r="CD9" s="76">
        <v>8</v>
      </c>
      <c r="CE9" s="76">
        <v>8</v>
      </c>
      <c r="CF9" s="72">
        <f t="shared" si="37"/>
        <v>7.95</v>
      </c>
      <c r="CG9" s="72">
        <f t="shared" si="38"/>
        <v>5.7735026918962373E-2</v>
      </c>
      <c r="CH9" s="72">
        <v>6.75</v>
      </c>
      <c r="CI9" s="72">
        <v>6.74</v>
      </c>
      <c r="CJ9" s="72">
        <v>7.8</v>
      </c>
      <c r="CK9" s="72">
        <v>7.77</v>
      </c>
      <c r="CL9" s="72">
        <f t="shared" si="39"/>
        <v>7.2649999999999997</v>
      </c>
      <c r="CM9" s="72">
        <f t="shared" si="40"/>
        <v>0.60058305004387169</v>
      </c>
      <c r="CN9" s="72">
        <v>4.63</v>
      </c>
      <c r="CO9" s="73">
        <v>4.63</v>
      </c>
      <c r="CP9" s="72">
        <v>4.7</v>
      </c>
      <c r="CQ9" s="72">
        <v>4.7</v>
      </c>
      <c r="CR9" s="72">
        <f t="shared" si="41"/>
        <v>4.665</v>
      </c>
      <c r="CS9" s="72">
        <f t="shared" si="42"/>
        <v>4.0414518843273968E-2</v>
      </c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</row>
    <row r="10" spans="1:113" x14ac:dyDescent="0.25">
      <c r="A10" s="47">
        <v>44047</v>
      </c>
      <c r="B10" s="19">
        <v>6</v>
      </c>
      <c r="C10" s="21">
        <v>0.14199999999999999</v>
      </c>
      <c r="D10" s="21">
        <v>0.14899999999999999</v>
      </c>
      <c r="E10" s="21">
        <v>0.188</v>
      </c>
      <c r="F10" s="21">
        <v>0.17199999999999999</v>
      </c>
      <c r="G10" s="21">
        <f t="shared" si="43"/>
        <v>0.16275000000000001</v>
      </c>
      <c r="H10" s="21">
        <f t="shared" si="48"/>
        <v>2.1156165374030568E-2</v>
      </c>
      <c r="I10" s="21">
        <v>4.6100000000000003</v>
      </c>
      <c r="J10" s="21">
        <v>3.62</v>
      </c>
      <c r="K10" s="21">
        <v>4.99</v>
      </c>
      <c r="L10" s="21">
        <v>4.97</v>
      </c>
      <c r="M10" s="21">
        <f>AVERAGE(I10:L10)</f>
        <v>4.5475000000000003</v>
      </c>
      <c r="N10" s="21">
        <f t="shared" si="49"/>
        <v>0.64251459127400212</v>
      </c>
      <c r="O10" s="21">
        <v>8.65</v>
      </c>
      <c r="P10" s="21">
        <v>8.25</v>
      </c>
      <c r="Q10" s="21">
        <v>8.8000000000000007</v>
      </c>
      <c r="R10" s="21">
        <v>8.9499999999999993</v>
      </c>
      <c r="S10" s="21">
        <f t="shared" si="44"/>
        <v>8.6624999999999996</v>
      </c>
      <c r="T10" s="21">
        <f t="shared" si="51"/>
        <v>0.30103986446980724</v>
      </c>
      <c r="U10" s="35">
        <v>13156</v>
      </c>
      <c r="V10" s="24">
        <v>13301</v>
      </c>
      <c r="W10" s="36">
        <f t="shared" si="7"/>
        <v>145</v>
      </c>
      <c r="X10" s="36">
        <f t="shared" si="8"/>
        <v>2.9</v>
      </c>
      <c r="Y10" s="24">
        <v>13273</v>
      </c>
      <c r="Z10" s="24">
        <v>13408</v>
      </c>
      <c r="AA10" s="36">
        <f t="shared" si="9"/>
        <v>135</v>
      </c>
      <c r="AB10" s="37">
        <f t="shared" si="10"/>
        <v>2.7</v>
      </c>
      <c r="AC10" s="35">
        <v>13220</v>
      </c>
      <c r="AD10" s="38">
        <v>13377</v>
      </c>
      <c r="AE10" s="39">
        <f t="shared" si="11"/>
        <v>157</v>
      </c>
      <c r="AF10" s="36">
        <f t="shared" si="12"/>
        <v>3.14</v>
      </c>
      <c r="AG10" s="35">
        <v>13032</v>
      </c>
      <c r="AH10" s="38">
        <v>13192</v>
      </c>
      <c r="AI10" s="39">
        <f t="shared" si="13"/>
        <v>160</v>
      </c>
      <c r="AJ10" s="39">
        <f t="shared" si="14"/>
        <v>3.2</v>
      </c>
      <c r="AK10" s="36">
        <f t="shared" si="15"/>
        <v>149.25</v>
      </c>
      <c r="AL10" s="37">
        <f t="shared" si="16"/>
        <v>11.5</v>
      </c>
      <c r="AM10" s="37">
        <f>AVERAGE(X10,AB10,AF10,AJ10)</f>
        <v>2.9850000000000003</v>
      </c>
      <c r="AN10" s="37">
        <f>STDEV(X10,AB10,AF10,AJ10)</f>
        <v>0.23</v>
      </c>
      <c r="AO10" s="35">
        <v>13285</v>
      </c>
      <c r="AP10" s="24">
        <v>13804</v>
      </c>
      <c r="AQ10" s="36">
        <f t="shared" si="19"/>
        <v>519</v>
      </c>
      <c r="AR10" s="36">
        <f t="shared" si="20"/>
        <v>10.38</v>
      </c>
      <c r="AS10" s="24">
        <v>13356</v>
      </c>
      <c r="AT10" s="24">
        <v>13858</v>
      </c>
      <c r="AU10" s="36">
        <f t="shared" si="21"/>
        <v>502</v>
      </c>
      <c r="AV10" s="36">
        <f t="shared" si="22"/>
        <v>10.039999999999999</v>
      </c>
      <c r="AW10" s="24">
        <v>13248</v>
      </c>
      <c r="AX10" s="38">
        <v>13713</v>
      </c>
      <c r="AY10" s="39">
        <f t="shared" si="23"/>
        <v>465</v>
      </c>
      <c r="AZ10" s="39">
        <f t="shared" si="24"/>
        <v>9.3000000000000007</v>
      </c>
      <c r="BA10" s="24">
        <v>13251</v>
      </c>
      <c r="BB10" s="38">
        <v>13712</v>
      </c>
      <c r="BC10" s="39">
        <f t="shared" si="25"/>
        <v>461</v>
      </c>
      <c r="BD10" s="39">
        <f t="shared" si="26"/>
        <v>9.2200000000000006</v>
      </c>
      <c r="BE10" s="36">
        <f t="shared" si="27"/>
        <v>486.75</v>
      </c>
      <c r="BF10" s="36">
        <f t="shared" si="28"/>
        <v>28.335784207723396</v>
      </c>
      <c r="BG10" s="37">
        <f t="shared" si="45"/>
        <v>9.7350000000000012</v>
      </c>
      <c r="BH10" s="37">
        <f>STDEV(AR10,AV10,AZ10,BD10)</f>
        <v>0.56671568415446771</v>
      </c>
      <c r="BI10" s="27"/>
      <c r="BJ10" s="10">
        <f t="shared" si="0"/>
        <v>1648.29</v>
      </c>
      <c r="BK10" s="41">
        <f t="shared" si="1"/>
        <v>3296.58</v>
      </c>
      <c r="BL10" s="42"/>
      <c r="BM10" s="10">
        <f t="shared" si="2"/>
        <v>1599.41</v>
      </c>
      <c r="BN10" s="41">
        <f t="shared" si="30"/>
        <v>3198.82</v>
      </c>
      <c r="BO10" s="43"/>
      <c r="BP10" s="43">
        <f t="shared" si="52"/>
        <v>1579.67</v>
      </c>
      <c r="BQ10" s="44">
        <f t="shared" si="32"/>
        <v>3159.34</v>
      </c>
      <c r="BR10" s="43"/>
      <c r="BS10" s="43">
        <f t="shared" si="33"/>
        <v>1636.17</v>
      </c>
      <c r="BT10" s="46">
        <f t="shared" si="34"/>
        <v>3272.34</v>
      </c>
      <c r="BU10" s="16">
        <f t="shared" si="35"/>
        <v>1615.885</v>
      </c>
      <c r="BV10" s="10">
        <f t="shared" si="46"/>
        <v>31.856538313717184</v>
      </c>
      <c r="BW10" s="17">
        <f t="shared" si="47"/>
        <v>3231.77</v>
      </c>
      <c r="BX10" s="17">
        <f t="shared" si="36"/>
        <v>63.713076627434369</v>
      </c>
      <c r="BY10" s="69">
        <v>28</v>
      </c>
      <c r="BZ10" s="69">
        <v>30</v>
      </c>
      <c r="CA10" s="72">
        <v>6</v>
      </c>
      <c r="CB10" s="72">
        <v>7.93</v>
      </c>
      <c r="CC10" s="72">
        <v>7.93</v>
      </c>
      <c r="CD10" s="72">
        <v>7.93</v>
      </c>
      <c r="CE10" s="72">
        <v>8</v>
      </c>
      <c r="CF10" s="72">
        <f t="shared" si="37"/>
        <v>7.9474999999999998</v>
      </c>
      <c r="CG10" s="72">
        <f t="shared" si="38"/>
        <v>3.5000000000000142E-2</v>
      </c>
      <c r="CH10" s="72">
        <v>6.89</v>
      </c>
      <c r="CI10" s="72">
        <v>6.82</v>
      </c>
      <c r="CJ10" s="72">
        <v>6.28</v>
      </c>
      <c r="CK10" s="72">
        <v>6.32</v>
      </c>
      <c r="CL10" s="72">
        <f t="shared" si="39"/>
        <v>6.5775000000000006</v>
      </c>
      <c r="CM10" s="72">
        <f t="shared" si="40"/>
        <v>0.32211540375047765</v>
      </c>
      <c r="CN10" s="72">
        <v>4.68</v>
      </c>
      <c r="CO10" s="73">
        <v>4.68</v>
      </c>
      <c r="CP10" s="72">
        <v>4.6900000000000004</v>
      </c>
      <c r="CQ10" s="72">
        <v>4.68</v>
      </c>
      <c r="CR10" s="72">
        <f t="shared" si="41"/>
        <v>4.6825000000000001</v>
      </c>
      <c r="CS10" s="72">
        <f t="shared" si="42"/>
        <v>5.0000000000003375E-3</v>
      </c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</row>
    <row r="11" spans="1:113" ht="15.75" thickBot="1" x14ac:dyDescent="0.3">
      <c r="A11" s="47">
        <v>44048</v>
      </c>
      <c r="B11" s="82">
        <v>7</v>
      </c>
      <c r="C11" s="21">
        <v>0.124</v>
      </c>
      <c r="D11" s="21">
        <v>0.14599999999999999</v>
      </c>
      <c r="E11" s="21">
        <v>0.23200000000000001</v>
      </c>
      <c r="F11" s="21">
        <v>0.25700000000000001</v>
      </c>
      <c r="G11" s="21">
        <f t="shared" si="43"/>
        <v>0.18975</v>
      </c>
      <c r="H11" s="21">
        <f>STDEV(C11:F11)</f>
        <v>6.4665163212763416E-2</v>
      </c>
      <c r="I11" s="21">
        <v>4.67</v>
      </c>
      <c r="J11" s="21">
        <v>4.4000000000000004</v>
      </c>
      <c r="K11" s="21">
        <v>5.83</v>
      </c>
      <c r="L11" s="21">
        <v>5.72</v>
      </c>
      <c r="M11" s="21">
        <f t="shared" si="4"/>
        <v>5.1550000000000002</v>
      </c>
      <c r="N11" s="21">
        <f>STDEV(I11:L11)</f>
        <v>0.72574100063314628</v>
      </c>
      <c r="O11" s="21">
        <v>10.3</v>
      </c>
      <c r="P11" s="21">
        <v>8.0500000000000007</v>
      </c>
      <c r="Q11" s="21">
        <v>8.5</v>
      </c>
      <c r="R11" s="21">
        <v>8.9</v>
      </c>
      <c r="S11" s="21">
        <f t="shared" ref="S11" si="55">AVERAGE(P11:Q11)</f>
        <v>8.2750000000000004</v>
      </c>
      <c r="T11" s="21">
        <f>STDEV(O11:R11)</f>
        <v>0.97243251693883637</v>
      </c>
      <c r="U11" s="35">
        <v>13156</v>
      </c>
      <c r="V11" s="24">
        <v>13292</v>
      </c>
      <c r="W11" s="36">
        <f t="shared" si="7"/>
        <v>136</v>
      </c>
      <c r="X11" s="36">
        <f t="shared" si="8"/>
        <v>2.72</v>
      </c>
      <c r="Y11" s="24">
        <v>13273</v>
      </c>
      <c r="Z11" s="24">
        <v>13407</v>
      </c>
      <c r="AA11" s="36">
        <f t="shared" si="9"/>
        <v>134</v>
      </c>
      <c r="AB11" s="37">
        <f t="shared" si="10"/>
        <v>2.68</v>
      </c>
      <c r="AC11" s="35">
        <v>13220</v>
      </c>
      <c r="AD11" s="38">
        <v>13344</v>
      </c>
      <c r="AE11" s="39">
        <f t="shared" si="11"/>
        <v>124</v>
      </c>
      <c r="AF11" s="36">
        <f t="shared" si="12"/>
        <v>2.48</v>
      </c>
      <c r="AG11" s="35">
        <v>13032</v>
      </c>
      <c r="AH11" s="38">
        <v>13221</v>
      </c>
      <c r="AI11" s="39">
        <f t="shared" si="13"/>
        <v>189</v>
      </c>
      <c r="AJ11" s="39">
        <f t="shared" si="14"/>
        <v>3.78</v>
      </c>
      <c r="AK11" s="36">
        <f t="shared" si="15"/>
        <v>145.75</v>
      </c>
      <c r="AL11" s="37">
        <f t="shared" si="16"/>
        <v>29.307280096704073</v>
      </c>
      <c r="AM11" s="37">
        <f t="shared" si="17"/>
        <v>2.915</v>
      </c>
      <c r="AN11" s="37">
        <f t="shared" si="18"/>
        <v>0.58614560193408227</v>
      </c>
      <c r="AO11" s="35">
        <v>13285</v>
      </c>
      <c r="AP11" s="24">
        <v>13892</v>
      </c>
      <c r="AQ11" s="36">
        <f t="shared" si="19"/>
        <v>607</v>
      </c>
      <c r="AR11" s="36">
        <f>AQ11/50</f>
        <v>12.14</v>
      </c>
      <c r="AS11" s="24">
        <v>13356</v>
      </c>
      <c r="AT11" s="24">
        <v>13896</v>
      </c>
      <c r="AU11" s="36">
        <f t="shared" si="21"/>
        <v>540</v>
      </c>
      <c r="AV11" s="36">
        <f t="shared" si="22"/>
        <v>10.8</v>
      </c>
      <c r="AW11" s="24">
        <v>13248</v>
      </c>
      <c r="AX11" s="38">
        <v>14090</v>
      </c>
      <c r="AY11" s="39">
        <f t="shared" si="23"/>
        <v>842</v>
      </c>
      <c r="AZ11" s="39">
        <f t="shared" si="24"/>
        <v>16.84</v>
      </c>
      <c r="BA11" s="24">
        <v>13251</v>
      </c>
      <c r="BB11" s="38">
        <v>13858</v>
      </c>
      <c r="BC11" s="39">
        <f t="shared" si="25"/>
        <v>607</v>
      </c>
      <c r="BD11" s="39">
        <f t="shared" si="26"/>
        <v>12.14</v>
      </c>
      <c r="BE11" s="36">
        <f t="shared" si="27"/>
        <v>649</v>
      </c>
      <c r="BF11" s="36">
        <f t="shared" si="28"/>
        <v>132.4864772973705</v>
      </c>
      <c r="BG11" s="37">
        <f>AVERAGE(AR11,AV11,AZ11,BD11)</f>
        <v>12.98</v>
      </c>
      <c r="BH11" s="37">
        <f t="shared" ref="BH11" si="56">STDEV(AR11,AV11,AZ11,BD11)</f>
        <v>2.6497295459474057</v>
      </c>
      <c r="BI11" s="27"/>
      <c r="BJ11" s="10">
        <f t="shared" si="0"/>
        <v>1648.29</v>
      </c>
      <c r="BK11" s="41">
        <f t="shared" si="1"/>
        <v>3296.58</v>
      </c>
      <c r="BL11" s="42"/>
      <c r="BM11" s="10">
        <f t="shared" si="2"/>
        <v>1599.41</v>
      </c>
      <c r="BN11" s="41">
        <f t="shared" si="30"/>
        <v>3198.82</v>
      </c>
      <c r="BO11" s="58"/>
      <c r="BP11" s="43">
        <f t="shared" si="52"/>
        <v>1579.67</v>
      </c>
      <c r="BQ11" s="44">
        <f t="shared" si="32"/>
        <v>3159.34</v>
      </c>
      <c r="BR11" s="61"/>
      <c r="BS11" s="43">
        <f t="shared" si="33"/>
        <v>1636.17</v>
      </c>
      <c r="BT11" s="46">
        <f t="shared" si="34"/>
        <v>3272.34</v>
      </c>
      <c r="BU11" s="16">
        <f t="shared" si="35"/>
        <v>1615.885</v>
      </c>
      <c r="BV11" s="10">
        <f t="shared" si="46"/>
        <v>31.856538313717184</v>
      </c>
      <c r="BW11" s="17">
        <f t="shared" si="47"/>
        <v>3231.77</v>
      </c>
      <c r="BX11" s="17">
        <f t="shared" si="36"/>
        <v>63.713076627434369</v>
      </c>
      <c r="BY11" s="69">
        <v>28.5</v>
      </c>
      <c r="BZ11" s="69">
        <v>28</v>
      </c>
      <c r="CA11" s="83">
        <v>7</v>
      </c>
      <c r="CB11" s="83">
        <v>7.9</v>
      </c>
      <c r="CC11" s="83">
        <v>7.95</v>
      </c>
      <c r="CD11" s="83">
        <v>7.97</v>
      </c>
      <c r="CE11" s="83">
        <v>7.98</v>
      </c>
      <c r="CF11" s="72">
        <f t="shared" si="37"/>
        <v>7.95</v>
      </c>
      <c r="CG11" s="72">
        <f t="shared" si="38"/>
        <v>3.5590260840104276E-2</v>
      </c>
      <c r="CH11" s="83">
        <v>7.08</v>
      </c>
      <c r="CI11" s="83">
        <v>7.06</v>
      </c>
      <c r="CJ11" s="83">
        <v>6</v>
      </c>
      <c r="CK11" s="83">
        <v>6.01</v>
      </c>
      <c r="CL11" s="72">
        <f t="shared" si="39"/>
        <v>6.5374999999999996</v>
      </c>
      <c r="CM11" s="72">
        <f t="shared" si="40"/>
        <v>0.6149457970694111</v>
      </c>
      <c r="CN11" s="83">
        <v>4.75</v>
      </c>
      <c r="CO11" s="84">
        <v>4.74</v>
      </c>
      <c r="CP11" s="72">
        <v>4.75</v>
      </c>
      <c r="CQ11" s="72">
        <v>4.74</v>
      </c>
      <c r="CR11" s="72">
        <f t="shared" si="41"/>
        <v>4.7450000000000001</v>
      </c>
      <c r="CS11" s="72">
        <f t="shared" si="42"/>
        <v>5.7735026918961348E-3</v>
      </c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</row>
    <row r="13" spans="1:113" x14ac:dyDescent="0.25">
      <c r="M13" s="21"/>
    </row>
    <row r="14" spans="1:113" x14ac:dyDescent="0.25">
      <c r="B14" s="75"/>
    </row>
    <row r="15" spans="1:113" x14ac:dyDescent="0.25">
      <c r="B15" s="75"/>
    </row>
    <row r="16" spans="1:113" x14ac:dyDescent="0.25">
      <c r="B16" s="75"/>
    </row>
    <row r="17" spans="2:11" x14ac:dyDescent="0.25">
      <c r="B17" s="75"/>
    </row>
    <row r="18" spans="2:11" x14ac:dyDescent="0.25">
      <c r="B18" s="75"/>
    </row>
    <row r="19" spans="2:11" x14ac:dyDescent="0.25">
      <c r="B19" s="75"/>
    </row>
    <row r="20" spans="2:11" x14ac:dyDescent="0.25">
      <c r="B20" s="75"/>
    </row>
    <row r="21" spans="2:11" x14ac:dyDescent="0.25">
      <c r="B21" s="75"/>
    </row>
    <row r="29" spans="2:11" x14ac:dyDescent="0.25">
      <c r="C29" s="19"/>
      <c r="D29" s="19" t="s">
        <v>47</v>
      </c>
      <c r="E29" s="19"/>
      <c r="F29" s="19"/>
      <c r="G29" s="19"/>
      <c r="H29" s="19" t="s">
        <v>48</v>
      </c>
      <c r="I29" s="19"/>
      <c r="J29" s="19"/>
      <c r="K29" s="19"/>
    </row>
    <row r="30" spans="2:11" x14ac:dyDescent="0.25">
      <c r="C30" s="19" t="s">
        <v>49</v>
      </c>
      <c r="D30" s="19" t="s">
        <v>50</v>
      </c>
      <c r="E30" s="19" t="s">
        <v>51</v>
      </c>
      <c r="F30" s="19" t="s">
        <v>52</v>
      </c>
      <c r="G30" s="19" t="s">
        <v>53</v>
      </c>
      <c r="H30" s="19" t="s">
        <v>50</v>
      </c>
      <c r="I30" s="19" t="s">
        <v>51</v>
      </c>
      <c r="J30" s="19" t="s">
        <v>52</v>
      </c>
      <c r="K30" s="19" t="s">
        <v>53</v>
      </c>
    </row>
    <row r="31" spans="2:11" x14ac:dyDescent="0.25">
      <c r="C31" s="19">
        <v>0</v>
      </c>
      <c r="D31" s="19">
        <f>AVERAGE(C4:D4)</f>
        <v>0.10350000000000001</v>
      </c>
      <c r="E31" s="19">
        <f>STDEV(C4:D4)</f>
        <v>6.3639610306789234E-3</v>
      </c>
      <c r="F31" s="19">
        <f>AVERAGE(I4:J4)</f>
        <v>0.107</v>
      </c>
      <c r="G31" s="19">
        <f>STDEV(I4:J4)</f>
        <v>1.4142135623730963E-3</v>
      </c>
      <c r="H31" s="19">
        <f>AVERAGE(E4:F4)</f>
        <v>9.9000000000000005E-2</v>
      </c>
      <c r="I31" s="19">
        <f>STDEV(E4:F4)</f>
        <v>4.2426406871192788E-3</v>
      </c>
      <c r="J31" s="19">
        <f>AVERAGE(K4:L4)</f>
        <v>0.1075</v>
      </c>
      <c r="K31" s="19">
        <f>STDEV(K4:L4)</f>
        <v>4.9497474683058368E-3</v>
      </c>
    </row>
    <row r="32" spans="2:11" x14ac:dyDescent="0.25">
      <c r="C32" s="19">
        <v>1</v>
      </c>
      <c r="D32" s="19">
        <f t="shared" ref="D32:D38" si="57">AVERAGE(C5:D5)</f>
        <v>0.10500000000000001</v>
      </c>
      <c r="E32" s="19">
        <f t="shared" ref="E32:E38" si="58">STDEV(C5:D5)</f>
        <v>1.1313708498984762E-2</v>
      </c>
      <c r="F32" s="19">
        <f t="shared" ref="F32:F38" si="59">AVERAGE(I5:J5)</f>
        <v>0.104</v>
      </c>
      <c r="G32" s="19">
        <f t="shared" ref="G32:G38" si="60">STDEV(I5:J5)</f>
        <v>1.4142135623730963E-3</v>
      </c>
      <c r="H32" s="19">
        <f t="shared" ref="H32:H38" si="61">AVERAGE(E5:F5)</f>
        <v>0.11699999999999999</v>
      </c>
      <c r="I32" s="19">
        <f t="shared" ref="I32:I38" si="62">STDEV(E5:F5)</f>
        <v>3.3941125496954286E-2</v>
      </c>
      <c r="J32" s="19">
        <f t="shared" ref="J32:J38" si="63">AVERAGE(K5:L5)</f>
        <v>0.105</v>
      </c>
      <c r="K32" s="19">
        <f t="shared" ref="K32:K38" si="64">STDEV(K5:L5)</f>
        <v>2.8284271247461927E-3</v>
      </c>
    </row>
    <row r="33" spans="3:11" x14ac:dyDescent="0.25">
      <c r="C33" s="19">
        <v>2</v>
      </c>
      <c r="D33" s="19">
        <f t="shared" si="57"/>
        <v>0.11399999999999999</v>
      </c>
      <c r="E33" s="19">
        <f t="shared" si="58"/>
        <v>8.485281374238568E-3</v>
      </c>
      <c r="F33" s="19">
        <f t="shared" si="59"/>
        <v>0.39550000000000002</v>
      </c>
      <c r="G33" s="19">
        <f t="shared" si="60"/>
        <v>7.0710678118654816E-4</v>
      </c>
      <c r="H33" s="19">
        <f t="shared" si="61"/>
        <v>0.1125</v>
      </c>
      <c r="I33" s="19">
        <f t="shared" si="62"/>
        <v>2.1213203435596446E-3</v>
      </c>
      <c r="J33" s="19">
        <f t="shared" si="63"/>
        <v>0.27849999999999997</v>
      </c>
      <c r="K33" s="19">
        <f t="shared" si="64"/>
        <v>7.7781745930519909E-3</v>
      </c>
    </row>
    <row r="34" spans="3:11" x14ac:dyDescent="0.25">
      <c r="C34" s="19">
        <v>3</v>
      </c>
      <c r="D34" s="19">
        <f t="shared" si="57"/>
        <v>0.189</v>
      </c>
      <c r="E34" s="19">
        <f t="shared" si="58"/>
        <v>9.3338095116624262E-2</v>
      </c>
      <c r="F34" s="19">
        <f t="shared" si="59"/>
        <v>1.54</v>
      </c>
      <c r="G34" s="19">
        <f t="shared" si="60"/>
        <v>0.18384776310850234</v>
      </c>
      <c r="H34" s="19">
        <f t="shared" si="61"/>
        <v>0.11699999999999999</v>
      </c>
      <c r="I34" s="19">
        <f t="shared" si="62"/>
        <v>1.4142135623730866E-3</v>
      </c>
      <c r="J34" s="19">
        <f t="shared" si="63"/>
        <v>0.755</v>
      </c>
      <c r="K34" s="19">
        <f t="shared" si="64"/>
        <v>1.2727922061357866E-2</v>
      </c>
    </row>
    <row r="35" spans="3:11" x14ac:dyDescent="0.25">
      <c r="C35" s="19">
        <v>4</v>
      </c>
      <c r="D35" s="19">
        <f t="shared" si="57"/>
        <v>0.1195</v>
      </c>
      <c r="E35" s="19">
        <f t="shared" si="58"/>
        <v>4.9497474683058273E-3</v>
      </c>
      <c r="F35" s="19">
        <f t="shared" si="59"/>
        <v>2.1749999999999998</v>
      </c>
      <c r="G35" s="19">
        <f t="shared" si="60"/>
        <v>0.21920310216782976</v>
      </c>
      <c r="H35" s="19">
        <f t="shared" si="61"/>
        <v>0.16399999999999998</v>
      </c>
      <c r="I35" s="19">
        <f t="shared" si="62"/>
        <v>2.1213203435596427E-2</v>
      </c>
      <c r="J35" s="19">
        <f t="shared" si="63"/>
        <v>1.7949999999999999</v>
      </c>
      <c r="K35" s="19">
        <f t="shared" si="64"/>
        <v>3.5355339059327411E-2</v>
      </c>
    </row>
    <row r="36" spans="3:11" x14ac:dyDescent="0.25">
      <c r="C36" s="19">
        <v>5</v>
      </c>
      <c r="D36" s="19">
        <f t="shared" si="57"/>
        <v>0.13850000000000001</v>
      </c>
      <c r="E36" s="19">
        <f t="shared" si="58"/>
        <v>1.3435028842544395E-2</v>
      </c>
      <c r="F36" s="19">
        <f t="shared" si="59"/>
        <v>2.95</v>
      </c>
      <c r="G36" s="19">
        <f t="shared" si="60"/>
        <v>0.12727922061357869</v>
      </c>
      <c r="H36" s="19">
        <f t="shared" si="61"/>
        <v>0.14350000000000002</v>
      </c>
      <c r="I36" s="19">
        <f t="shared" si="62"/>
        <v>1.2020815280171298E-2</v>
      </c>
      <c r="J36" s="19">
        <f t="shared" si="63"/>
        <v>3.0149999999999997</v>
      </c>
      <c r="K36" s="19">
        <f t="shared" si="64"/>
        <v>4.9497474683058214E-2</v>
      </c>
    </row>
    <row r="37" spans="3:11" x14ac:dyDescent="0.25">
      <c r="C37" s="19">
        <v>6</v>
      </c>
      <c r="D37" s="19">
        <f t="shared" si="57"/>
        <v>0.14549999999999999</v>
      </c>
      <c r="E37" s="19">
        <f t="shared" si="58"/>
        <v>4.9497474683058368E-3</v>
      </c>
      <c r="F37" s="19">
        <f t="shared" si="59"/>
        <v>4.1150000000000002</v>
      </c>
      <c r="G37" s="19">
        <f t="shared" si="60"/>
        <v>0.70003571337468462</v>
      </c>
      <c r="H37" s="19">
        <f t="shared" si="61"/>
        <v>0.18</v>
      </c>
      <c r="I37" s="19">
        <f t="shared" si="62"/>
        <v>1.1313708498984771E-2</v>
      </c>
      <c r="J37" s="19">
        <f t="shared" si="63"/>
        <v>4.9800000000000004</v>
      </c>
      <c r="K37" s="19">
        <f t="shared" si="64"/>
        <v>1.4142135623731277E-2</v>
      </c>
    </row>
    <row r="38" spans="3:11" x14ac:dyDescent="0.25">
      <c r="C38" s="19">
        <v>7</v>
      </c>
      <c r="D38" s="19">
        <f t="shared" si="57"/>
        <v>0.13500000000000001</v>
      </c>
      <c r="E38" s="19">
        <f t="shared" si="58"/>
        <v>1.5556349186104039E-2</v>
      </c>
      <c r="F38" s="19">
        <f t="shared" si="59"/>
        <v>4.5350000000000001</v>
      </c>
      <c r="G38" s="19">
        <f t="shared" si="60"/>
        <v>0.19091883092036754</v>
      </c>
      <c r="H38" s="19">
        <f t="shared" si="61"/>
        <v>0.2445</v>
      </c>
      <c r="I38" s="19">
        <f t="shared" si="62"/>
        <v>1.7677669529663684E-2</v>
      </c>
      <c r="J38" s="19">
        <f t="shared" si="63"/>
        <v>5.7750000000000004</v>
      </c>
      <c r="K38" s="19">
        <f t="shared" si="64"/>
        <v>7.7781745930520452E-2</v>
      </c>
    </row>
    <row r="61" spans="15:18" x14ac:dyDescent="0.25">
      <c r="O61" s="75"/>
      <c r="P61" s="75"/>
      <c r="Q61" s="75"/>
      <c r="R61" s="75"/>
    </row>
  </sheetData>
  <mergeCells count="8">
    <mergeCell ref="AW2:AY2"/>
    <mergeCell ref="BA2:BC2"/>
    <mergeCell ref="U2:W2"/>
    <mergeCell ref="Y2:AA2"/>
    <mergeCell ref="AC2:AE2"/>
    <mergeCell ref="AG2:AI2"/>
    <mergeCell ref="AO2:AQ2"/>
    <mergeCell ref="AS2:AU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Dry mass standard curve</vt:lpstr>
      <vt:lpstr>Wet biomass standard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2021-11-08T09:23:37Z</dcterms:created>
  <dcterms:modified xsi:type="dcterms:W3CDTF">2021-11-12T07:19:51Z</dcterms:modified>
</cp:coreProperties>
</file>