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tellenbosch-my.sharepoint.com/personal/sarahmc_sun_ac_za/Documents/Masters data/SUNScholarData/"/>
    </mc:Choice>
  </mc:AlternateContent>
  <xr:revisionPtr revIDLastSave="43" documentId="8_{144840AE-0668-4FFB-81A5-93047016D517}" xr6:coauthVersionLast="47" xr6:coauthVersionMax="47" xr10:uidLastSave="{53A20E22-111A-4AA1-9B9D-98291F429058}"/>
  <bookViews>
    <workbookView xWindow="-120" yWindow="-120" windowWidth="20730" windowHeight="11160" xr2:uid="{84102060-C071-41A3-B542-C5D9813FF161}"/>
  </bookViews>
  <sheets>
    <sheet name="OD, biomass, CO2, pH, temp" sheetId="1" r:id="rId1"/>
    <sheet name="Glucose" sheetId="2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3" i="2" l="1"/>
  <c r="AH23" i="2"/>
  <c r="AG23" i="2"/>
  <c r="AF23" i="2"/>
  <c r="AE23" i="2"/>
  <c r="Y23" i="2"/>
  <c r="X23" i="2"/>
  <c r="AI22" i="2"/>
  <c r="AH22" i="2"/>
  <c r="AG22" i="2"/>
  <c r="AF22" i="2"/>
  <c r="AE22" i="2"/>
  <c r="Y22" i="2"/>
  <c r="X22" i="2"/>
  <c r="Z23" i="2" s="1"/>
  <c r="AI21" i="2"/>
  <c r="AH21" i="2"/>
  <c r="AG21" i="2"/>
  <c r="AF21" i="2"/>
  <c r="AE21" i="2"/>
  <c r="Y21" i="2"/>
  <c r="X21" i="2"/>
  <c r="Z22" i="2" s="1"/>
  <c r="AI20" i="2"/>
  <c r="AH20" i="2"/>
  <c r="AG20" i="2"/>
  <c r="AF20" i="2"/>
  <c r="AE20" i="2"/>
  <c r="Y20" i="2"/>
  <c r="X20" i="2"/>
  <c r="Z21" i="2" s="1"/>
  <c r="AI19" i="2"/>
  <c r="AH19" i="2"/>
  <c r="AG19" i="2"/>
  <c r="AF19" i="2"/>
  <c r="AE19" i="2"/>
  <c r="AI18" i="2"/>
  <c r="AH18" i="2"/>
  <c r="AG18" i="2"/>
  <c r="AF18" i="2"/>
  <c r="AE18" i="2"/>
  <c r="Z18" i="2"/>
  <c r="Y18" i="2"/>
  <c r="X18" i="2"/>
  <c r="AI17" i="2"/>
  <c r="AH17" i="2"/>
  <c r="AG17" i="2"/>
  <c r="AF17" i="2"/>
  <c r="AE17" i="2"/>
  <c r="Y17" i="2"/>
  <c r="X17" i="2"/>
  <c r="AI16" i="2"/>
  <c r="AH16" i="2"/>
  <c r="AF16" i="2"/>
  <c r="AE16" i="2"/>
  <c r="Y16" i="2"/>
  <c r="X16" i="2"/>
  <c r="Z17" i="2" s="1"/>
  <c r="AY10" i="2"/>
  <c r="AX10" i="2"/>
  <c r="AW10" i="2"/>
  <c r="AS10" i="2"/>
  <c r="AR10" i="2"/>
  <c r="AQ10" i="2"/>
  <c r="AL10" i="2"/>
  <c r="AK10" i="2"/>
  <c r="AF10" i="2"/>
  <c r="AE10" i="2"/>
  <c r="Z10" i="2"/>
  <c r="Y10" i="2"/>
  <c r="X10" i="2"/>
  <c r="T10" i="2"/>
  <c r="S10" i="2"/>
  <c r="R10" i="2"/>
  <c r="M10" i="2"/>
  <c r="L10" i="2"/>
  <c r="G10" i="2"/>
  <c r="F10" i="2"/>
  <c r="AY9" i="2"/>
  <c r="AX9" i="2"/>
  <c r="AW9" i="2"/>
  <c r="AS9" i="2"/>
  <c r="AR9" i="2"/>
  <c r="AQ9" i="2"/>
  <c r="AL9" i="2"/>
  <c r="AK9" i="2"/>
  <c r="AM10" i="2" s="1"/>
  <c r="AF9" i="2"/>
  <c r="AE9" i="2"/>
  <c r="AG10" i="2" s="1"/>
  <c r="Z9" i="2"/>
  <c r="Y9" i="2"/>
  <c r="X9" i="2"/>
  <c r="T9" i="2"/>
  <c r="S9" i="2"/>
  <c r="R9" i="2"/>
  <c r="M9" i="2"/>
  <c r="L9" i="2"/>
  <c r="N10" i="2" s="1"/>
  <c r="G9" i="2"/>
  <c r="F9" i="2"/>
  <c r="H10" i="2" s="1"/>
  <c r="AY8" i="2"/>
  <c r="AX8" i="2"/>
  <c r="AW8" i="2"/>
  <c r="AS8" i="2"/>
  <c r="AR8" i="2"/>
  <c r="AQ8" i="2"/>
  <c r="AL8" i="2"/>
  <c r="AK8" i="2"/>
  <c r="AM9" i="2" s="1"/>
  <c r="AF8" i="2"/>
  <c r="AE8" i="2"/>
  <c r="AG9" i="2" s="1"/>
  <c r="Z8" i="2"/>
  <c r="Y8" i="2"/>
  <c r="X8" i="2"/>
  <c r="T8" i="2"/>
  <c r="S8" i="2"/>
  <c r="R8" i="2"/>
  <c r="M8" i="2"/>
  <c r="L8" i="2"/>
  <c r="N9" i="2" s="1"/>
  <c r="G8" i="2"/>
  <c r="F8" i="2"/>
  <c r="H9" i="2" s="1"/>
  <c r="AY7" i="2"/>
  <c r="AX7" i="2"/>
  <c r="AW7" i="2"/>
  <c r="AS7" i="2"/>
  <c r="AR7" i="2"/>
  <c r="AQ7" i="2"/>
  <c r="AL7" i="2"/>
  <c r="AK7" i="2"/>
  <c r="AM8" i="2" s="1"/>
  <c r="AF7" i="2"/>
  <c r="AE7" i="2"/>
  <c r="AG8" i="2" s="1"/>
  <c r="Z7" i="2"/>
  <c r="Y7" i="2"/>
  <c r="X7" i="2"/>
  <c r="T7" i="2"/>
  <c r="S7" i="2"/>
  <c r="R7" i="2"/>
  <c r="M7" i="2"/>
  <c r="L7" i="2"/>
  <c r="N8" i="2" s="1"/>
  <c r="G7" i="2"/>
  <c r="F7" i="2"/>
  <c r="H8" i="2" s="1"/>
  <c r="AY6" i="2"/>
  <c r="AX6" i="2"/>
  <c r="AW6" i="2"/>
  <c r="AS6" i="2"/>
  <c r="AR6" i="2"/>
  <c r="AQ6" i="2"/>
  <c r="AL6" i="2"/>
  <c r="AK6" i="2"/>
  <c r="AM7" i="2" s="1"/>
  <c r="AF6" i="2"/>
  <c r="AE6" i="2"/>
  <c r="AG7" i="2" s="1"/>
  <c r="Z6" i="2"/>
  <c r="Y6" i="2"/>
  <c r="X6" i="2"/>
  <c r="T6" i="2"/>
  <c r="S6" i="2"/>
  <c r="R6" i="2"/>
  <c r="M6" i="2"/>
  <c r="L6" i="2"/>
  <c r="N7" i="2" s="1"/>
  <c r="AX5" i="2"/>
  <c r="AW5" i="2"/>
  <c r="AS5" i="2"/>
  <c r="AR5" i="2"/>
  <c r="AQ5" i="2"/>
  <c r="AM5" i="2"/>
  <c r="AL5" i="2"/>
  <c r="AK5" i="2"/>
  <c r="AF5" i="2"/>
  <c r="AE5" i="2"/>
  <c r="AG6" i="2" s="1"/>
  <c r="Y5" i="2"/>
  <c r="X5" i="2"/>
  <c r="T5" i="2"/>
  <c r="S5" i="2"/>
  <c r="R5" i="2"/>
  <c r="N5" i="2"/>
  <c r="M5" i="2"/>
  <c r="L5" i="2"/>
  <c r="G5" i="2"/>
  <c r="F5" i="2"/>
  <c r="H7" i="2" s="1"/>
  <c r="AX4" i="2"/>
  <c r="AW4" i="2"/>
  <c r="AY5" i="2" s="1"/>
  <c r="AR4" i="2"/>
  <c r="AQ4" i="2"/>
  <c r="AM4" i="2"/>
  <c r="AL4" i="2"/>
  <c r="AK4" i="2"/>
  <c r="AF4" i="2"/>
  <c r="AE4" i="2"/>
  <c r="AG5" i="2" s="1"/>
  <c r="Y4" i="2"/>
  <c r="X4" i="2"/>
  <c r="Z5" i="2" s="1"/>
  <c r="S4" i="2"/>
  <c r="R4" i="2"/>
  <c r="N4" i="2"/>
  <c r="M4" i="2"/>
  <c r="L4" i="2"/>
  <c r="G4" i="2"/>
  <c r="F4" i="2"/>
  <c r="H5" i="2" s="1"/>
  <c r="AX3" i="2"/>
  <c r="AW3" i="2"/>
  <c r="AY4" i="2" s="1"/>
  <c r="AR3" i="2"/>
  <c r="AQ3" i="2"/>
  <c r="AS4" i="2" s="1"/>
  <c r="AL3" i="2"/>
  <c r="AK3" i="2"/>
  <c r="AF3" i="2"/>
  <c r="AE3" i="2"/>
  <c r="AG4" i="2" s="1"/>
  <c r="Y3" i="2"/>
  <c r="X3" i="2"/>
  <c r="Z4" i="2" s="1"/>
  <c r="S3" i="2"/>
  <c r="R3" i="2"/>
  <c r="T4" i="2" s="1"/>
  <c r="M3" i="2"/>
  <c r="L3" i="2"/>
  <c r="G3" i="2"/>
  <c r="F3" i="2"/>
  <c r="H4" i="2" s="1"/>
  <c r="X11" i="1"/>
  <c r="W11" i="1"/>
  <c r="Q11" i="1"/>
  <c r="P11" i="1"/>
  <c r="X10" i="1"/>
  <c r="W10" i="1"/>
  <c r="Q10" i="1"/>
  <c r="P10" i="1"/>
  <c r="X9" i="1"/>
  <c r="W9" i="1"/>
  <c r="Q9" i="1"/>
  <c r="P9" i="1"/>
  <c r="X8" i="1"/>
  <c r="W8" i="1"/>
  <c r="Q8" i="1"/>
  <c r="P8" i="1"/>
  <c r="X7" i="1"/>
  <c r="W7" i="1"/>
  <c r="Q7" i="1"/>
  <c r="P7" i="1"/>
  <c r="X6" i="1"/>
  <c r="W6" i="1"/>
  <c r="Q6" i="1"/>
  <c r="P6" i="1"/>
  <c r="X5" i="1"/>
  <c r="W5" i="1"/>
  <c r="Q5" i="1"/>
  <c r="P5" i="1"/>
  <c r="X4" i="1"/>
  <c r="W4" i="1"/>
  <c r="Q4" i="1"/>
  <c r="P4" i="1"/>
  <c r="N6" i="2" l="1"/>
  <c r="AM6" i="2"/>
  <c r="Z20" i="2"/>
  <c r="AR71" i="1"/>
  <c r="AO71" i="1"/>
  <c r="AL71" i="1"/>
  <c r="AE71" i="1"/>
  <c r="AF71" i="1" s="1"/>
  <c r="AG71" i="1" s="1"/>
  <c r="AB71" i="1"/>
  <c r="Y71" i="1"/>
  <c r="X71" i="1"/>
  <c r="T71" i="1"/>
  <c r="S71" i="1"/>
  <c r="O71" i="1"/>
  <c r="N71" i="1"/>
  <c r="AR70" i="1"/>
  <c r="AO70" i="1"/>
  <c r="AL70" i="1"/>
  <c r="AU70" i="1" s="1"/>
  <c r="AV70" i="1" s="1"/>
  <c r="AE70" i="1"/>
  <c r="AB70" i="1"/>
  <c r="AF70" i="1" s="1"/>
  <c r="AG70" i="1" s="1"/>
  <c r="Y70" i="1"/>
  <c r="X70" i="1"/>
  <c r="T70" i="1"/>
  <c r="S70" i="1"/>
  <c r="O70" i="1"/>
  <c r="N70" i="1"/>
  <c r="AR69" i="1"/>
  <c r="AO69" i="1"/>
  <c r="AL69" i="1"/>
  <c r="AS69" i="1" s="1"/>
  <c r="AT69" i="1" s="1"/>
  <c r="AE69" i="1"/>
  <c r="AH69" i="1" s="1"/>
  <c r="AI69" i="1" s="1"/>
  <c r="AB69" i="1"/>
  <c r="AF69" i="1" s="1"/>
  <c r="AG69" i="1" s="1"/>
  <c r="Y69" i="1"/>
  <c r="X69" i="1"/>
  <c r="T69" i="1"/>
  <c r="S69" i="1"/>
  <c r="AR68" i="1"/>
  <c r="AO68" i="1"/>
  <c r="AL68" i="1"/>
  <c r="AU68" i="1" s="1"/>
  <c r="AV68" i="1" s="1"/>
  <c r="AE68" i="1"/>
  <c r="AB68" i="1"/>
  <c r="AF68" i="1" s="1"/>
  <c r="AG68" i="1" s="1"/>
  <c r="Y68" i="1"/>
  <c r="X68" i="1"/>
  <c r="T68" i="1"/>
  <c r="S68" i="1"/>
  <c r="O68" i="1"/>
  <c r="N68" i="1"/>
  <c r="AR67" i="1"/>
  <c r="AO67" i="1"/>
  <c r="AL67" i="1"/>
  <c r="AS67" i="1" s="1"/>
  <c r="AT67" i="1" s="1"/>
  <c r="AE67" i="1"/>
  <c r="AH67" i="1" s="1"/>
  <c r="AI67" i="1" s="1"/>
  <c r="AB67" i="1"/>
  <c r="AF67" i="1" s="1"/>
  <c r="AG67" i="1" s="1"/>
  <c r="Y67" i="1"/>
  <c r="X67" i="1"/>
  <c r="T67" i="1"/>
  <c r="S67" i="1"/>
  <c r="O67" i="1"/>
  <c r="N67" i="1"/>
  <c r="AS66" i="1"/>
  <c r="AT66" i="1" s="1"/>
  <c r="AR66" i="1"/>
  <c r="AO66" i="1"/>
  <c r="AL66" i="1"/>
  <c r="AF66" i="1"/>
  <c r="AG66" i="1" s="1"/>
  <c r="AE66" i="1"/>
  <c r="AB66" i="1"/>
  <c r="AH66" i="1" s="1"/>
  <c r="AI66" i="1" s="1"/>
  <c r="Y66" i="1"/>
  <c r="X66" i="1"/>
  <c r="T66" i="1"/>
  <c r="S66" i="1"/>
  <c r="O66" i="1"/>
  <c r="N66" i="1"/>
  <c r="AR65" i="1"/>
  <c r="AO65" i="1"/>
  <c r="AL65" i="1"/>
  <c r="AS65" i="1" s="1"/>
  <c r="AT65" i="1" s="1"/>
  <c r="AE65" i="1"/>
  <c r="AF65" i="1" s="1"/>
  <c r="AG65" i="1" s="1"/>
  <c r="AB65" i="1"/>
  <c r="Y65" i="1"/>
  <c r="X65" i="1"/>
  <c r="T65" i="1"/>
  <c r="S65" i="1"/>
  <c r="O65" i="1"/>
  <c r="N65" i="1"/>
  <c r="AR64" i="1"/>
  <c r="AO64" i="1"/>
  <c r="AL64" i="1"/>
  <c r="AE64" i="1"/>
  <c r="AB64" i="1"/>
  <c r="AF64" i="1" s="1"/>
  <c r="AG64" i="1" s="1"/>
  <c r="Y64" i="1"/>
  <c r="X64" i="1"/>
  <c r="T64" i="1"/>
  <c r="S64" i="1"/>
  <c r="O64" i="1"/>
  <c r="N64" i="1"/>
  <c r="AR61" i="1"/>
  <c r="AU61" i="1" s="1"/>
  <c r="AV61" i="1" s="1"/>
  <c r="AO61" i="1"/>
  <c r="AL61" i="1"/>
  <c r="AE61" i="1"/>
  <c r="AH61" i="1" s="1"/>
  <c r="AI61" i="1" s="1"/>
  <c r="AB61" i="1"/>
  <c r="AF61" i="1" s="1"/>
  <c r="AG61" i="1" s="1"/>
  <c r="Y61" i="1"/>
  <c r="X61" i="1"/>
  <c r="T61" i="1"/>
  <c r="S61" i="1"/>
  <c r="O61" i="1"/>
  <c r="N61" i="1"/>
  <c r="AR60" i="1"/>
  <c r="AS60" i="1" s="1"/>
  <c r="AT60" i="1" s="1"/>
  <c r="AO60" i="1"/>
  <c r="AL60" i="1"/>
  <c r="AF60" i="1"/>
  <c r="AG60" i="1" s="1"/>
  <c r="AE60" i="1"/>
  <c r="AB60" i="1"/>
  <c r="AH60" i="1" s="1"/>
  <c r="AI60" i="1" s="1"/>
  <c r="Y60" i="1"/>
  <c r="X60" i="1"/>
  <c r="T60" i="1"/>
  <c r="S60" i="1"/>
  <c r="O60" i="1"/>
  <c r="N60" i="1"/>
  <c r="AR59" i="1"/>
  <c r="AO59" i="1"/>
  <c r="AL59" i="1"/>
  <c r="AE59" i="1"/>
  <c r="AF59" i="1" s="1"/>
  <c r="AG59" i="1" s="1"/>
  <c r="AB59" i="1"/>
  <c r="Y59" i="1"/>
  <c r="X59" i="1"/>
  <c r="T59" i="1"/>
  <c r="S59" i="1"/>
  <c r="O59" i="1"/>
  <c r="N59" i="1"/>
  <c r="AR58" i="1"/>
  <c r="AO58" i="1"/>
  <c r="AL58" i="1"/>
  <c r="AE58" i="1"/>
  <c r="AB58" i="1"/>
  <c r="AF58" i="1" s="1"/>
  <c r="AG58" i="1" s="1"/>
  <c r="Y58" i="1"/>
  <c r="X58" i="1"/>
  <c r="T58" i="1"/>
  <c r="S58" i="1"/>
  <c r="O58" i="1"/>
  <c r="N58" i="1"/>
  <c r="AR57" i="1"/>
  <c r="AO57" i="1"/>
  <c r="AL57" i="1"/>
  <c r="AS57" i="1" s="1"/>
  <c r="AT57" i="1" s="1"/>
  <c r="AE57" i="1"/>
  <c r="AH57" i="1" s="1"/>
  <c r="AI57" i="1" s="1"/>
  <c r="AB57" i="1"/>
  <c r="AF57" i="1" s="1"/>
  <c r="AG57" i="1" s="1"/>
  <c r="Y57" i="1"/>
  <c r="X57" i="1"/>
  <c r="T57" i="1"/>
  <c r="S57" i="1"/>
  <c r="O57" i="1"/>
  <c r="N57" i="1"/>
  <c r="AR56" i="1"/>
  <c r="AO56" i="1"/>
  <c r="AL56" i="1"/>
  <c r="AS56" i="1" s="1"/>
  <c r="AT56" i="1" s="1"/>
  <c r="AF56" i="1"/>
  <c r="AG56" i="1" s="1"/>
  <c r="AE56" i="1"/>
  <c r="AB56" i="1"/>
  <c r="AH56" i="1" s="1"/>
  <c r="AI56" i="1" s="1"/>
  <c r="Y56" i="1"/>
  <c r="X56" i="1"/>
  <c r="T56" i="1"/>
  <c r="S56" i="1"/>
  <c r="O56" i="1"/>
  <c r="N56" i="1"/>
  <c r="AR55" i="1"/>
  <c r="AO55" i="1"/>
  <c r="AL55" i="1"/>
  <c r="AS55" i="1" s="1"/>
  <c r="AT55" i="1" s="1"/>
  <c r="AE55" i="1"/>
  <c r="AF55" i="1" s="1"/>
  <c r="AG55" i="1" s="1"/>
  <c r="AB55" i="1"/>
  <c r="AH55" i="1" s="1"/>
  <c r="AI55" i="1" s="1"/>
  <c r="Y55" i="1"/>
  <c r="X55" i="1"/>
  <c r="T55" i="1"/>
  <c r="S55" i="1"/>
  <c r="O55" i="1"/>
  <c r="N55" i="1"/>
  <c r="AR54" i="1"/>
  <c r="AO54" i="1"/>
  <c r="AL54" i="1"/>
  <c r="AS54" i="1" s="1"/>
  <c r="AT54" i="1" s="1"/>
  <c r="AE54" i="1"/>
  <c r="AB54" i="1"/>
  <c r="AF54" i="1" s="1"/>
  <c r="AG54" i="1" s="1"/>
  <c r="Y54" i="1"/>
  <c r="X54" i="1"/>
  <c r="T54" i="1"/>
  <c r="S54" i="1"/>
  <c r="O54" i="1"/>
  <c r="N54" i="1"/>
  <c r="AU51" i="1"/>
  <c r="AV51" i="1" s="1"/>
  <c r="AR51" i="1"/>
  <c r="AO51" i="1"/>
  <c r="AL51" i="1"/>
  <c r="AS51" i="1" s="1"/>
  <c r="AT51" i="1" s="1"/>
  <c r="AE51" i="1"/>
  <c r="AH51" i="1" s="1"/>
  <c r="AI51" i="1" s="1"/>
  <c r="AB51" i="1"/>
  <c r="AF51" i="1" s="1"/>
  <c r="AG51" i="1" s="1"/>
  <c r="Y51" i="1"/>
  <c r="X51" i="1"/>
  <c r="T51" i="1"/>
  <c r="S51" i="1"/>
  <c r="O51" i="1"/>
  <c r="N51" i="1"/>
  <c r="AS50" i="1"/>
  <c r="AT50" i="1" s="1"/>
  <c r="AR50" i="1"/>
  <c r="AO50" i="1"/>
  <c r="AL50" i="1"/>
  <c r="AU50" i="1" s="1"/>
  <c r="AV50" i="1" s="1"/>
  <c r="AF50" i="1"/>
  <c r="AG50" i="1" s="1"/>
  <c r="AE50" i="1"/>
  <c r="AB50" i="1"/>
  <c r="AH50" i="1" s="1"/>
  <c r="AI50" i="1" s="1"/>
  <c r="Y50" i="1"/>
  <c r="X50" i="1"/>
  <c r="T50" i="1"/>
  <c r="S50" i="1"/>
  <c r="O50" i="1"/>
  <c r="N50" i="1"/>
  <c r="AR49" i="1"/>
  <c r="AO49" i="1"/>
  <c r="AL49" i="1"/>
  <c r="AS49" i="1" s="1"/>
  <c r="AT49" i="1" s="1"/>
  <c r="AE49" i="1"/>
  <c r="AF49" i="1" s="1"/>
  <c r="AG49" i="1" s="1"/>
  <c r="AB49" i="1"/>
  <c r="AH49" i="1" s="1"/>
  <c r="AI49" i="1" s="1"/>
  <c r="Y49" i="1"/>
  <c r="X49" i="1"/>
  <c r="T49" i="1"/>
  <c r="S49" i="1"/>
  <c r="O49" i="1"/>
  <c r="N49" i="1"/>
  <c r="AR48" i="1"/>
  <c r="AO48" i="1"/>
  <c r="AL48" i="1"/>
  <c r="AE48" i="1"/>
  <c r="AB48" i="1"/>
  <c r="AF48" i="1" s="1"/>
  <c r="AG48" i="1" s="1"/>
  <c r="Y48" i="1"/>
  <c r="X48" i="1"/>
  <c r="T48" i="1"/>
  <c r="S48" i="1"/>
  <c r="O48" i="1"/>
  <c r="N48" i="1"/>
  <c r="AR47" i="1"/>
  <c r="AS47" i="1" s="1"/>
  <c r="AT47" i="1" s="1"/>
  <c r="AO47" i="1"/>
  <c r="AL47" i="1"/>
  <c r="AE47" i="1"/>
  <c r="AF47" i="1" s="1"/>
  <c r="AG47" i="1" s="1"/>
  <c r="AB47" i="1"/>
  <c r="Y47" i="1"/>
  <c r="X47" i="1"/>
  <c r="T47" i="1"/>
  <c r="S47" i="1"/>
  <c r="O47" i="1"/>
  <c r="N47" i="1"/>
  <c r="AR46" i="1"/>
  <c r="AS46" i="1" s="1"/>
  <c r="AT46" i="1" s="1"/>
  <c r="AO46" i="1"/>
  <c r="AL46" i="1"/>
  <c r="AF46" i="1"/>
  <c r="AG46" i="1" s="1"/>
  <c r="AE46" i="1"/>
  <c r="AB46" i="1"/>
  <c r="AH46" i="1" s="1"/>
  <c r="AI46" i="1" s="1"/>
  <c r="Y46" i="1"/>
  <c r="X46" i="1"/>
  <c r="T46" i="1"/>
  <c r="S46" i="1"/>
  <c r="O46" i="1"/>
  <c r="N46" i="1"/>
  <c r="AR45" i="1"/>
  <c r="AO45" i="1"/>
  <c r="AL45" i="1"/>
  <c r="AE45" i="1"/>
  <c r="AB45" i="1"/>
  <c r="AF45" i="1" s="1"/>
  <c r="AG45" i="1" s="1"/>
  <c r="Y45" i="1"/>
  <c r="X45" i="1"/>
  <c r="T45" i="1"/>
  <c r="S45" i="1"/>
  <c r="O45" i="1"/>
  <c r="N45" i="1"/>
  <c r="AR44" i="1"/>
  <c r="AO44" i="1"/>
  <c r="AU44" i="1" s="1"/>
  <c r="AV44" i="1" s="1"/>
  <c r="AL44" i="1"/>
  <c r="AE44" i="1"/>
  <c r="AB44" i="1"/>
  <c r="AF44" i="1" s="1"/>
  <c r="AG44" i="1" s="1"/>
  <c r="Y44" i="1"/>
  <c r="X44" i="1"/>
  <c r="T44" i="1"/>
  <c r="S44" i="1"/>
  <c r="O44" i="1"/>
  <c r="N44" i="1"/>
  <c r="AU56" i="1" l="1"/>
  <c r="AV56" i="1" s="1"/>
  <c r="AS45" i="1"/>
  <c r="AT45" i="1" s="1"/>
  <c r="AU46" i="1"/>
  <c r="AV46" i="1" s="1"/>
  <c r="AS48" i="1"/>
  <c r="AT48" i="1" s="1"/>
  <c r="AU57" i="1"/>
  <c r="AV57" i="1" s="1"/>
  <c r="AS59" i="1"/>
  <c r="AT59" i="1" s="1"/>
  <c r="AS61" i="1"/>
  <c r="AT61" i="1" s="1"/>
  <c r="AU64" i="1"/>
  <c r="AV64" i="1" s="1"/>
  <c r="AU66" i="1"/>
  <c r="AV66" i="1" s="1"/>
  <c r="AU47" i="1"/>
  <c r="AV47" i="1" s="1"/>
  <c r="AS68" i="1"/>
  <c r="AT68" i="1" s="1"/>
  <c r="AS70" i="1"/>
  <c r="AT70" i="1" s="1"/>
  <c r="AS44" i="1"/>
  <c r="AT44" i="1" s="1"/>
  <c r="AS58" i="1"/>
  <c r="AT58" i="1" s="1"/>
  <c r="AU60" i="1"/>
  <c r="AV60" i="1" s="1"/>
  <c r="AS64" i="1"/>
  <c r="AT64" i="1" s="1"/>
  <c r="AU67" i="1"/>
  <c r="AV67" i="1" s="1"/>
  <c r="AU69" i="1"/>
  <c r="AV69" i="1" s="1"/>
  <c r="AS71" i="1"/>
  <c r="AT71" i="1" s="1"/>
  <c r="AH47" i="1"/>
  <c r="AI47" i="1" s="1"/>
  <c r="AH44" i="1"/>
  <c r="AI44" i="1" s="1"/>
  <c r="AH48" i="1"/>
  <c r="AI48" i="1" s="1"/>
  <c r="AU48" i="1"/>
  <c r="AV48" i="1" s="1"/>
  <c r="AH54" i="1"/>
  <c r="AI54" i="1" s="1"/>
  <c r="AU54" i="1"/>
  <c r="AV54" i="1" s="1"/>
  <c r="AH58" i="1"/>
  <c r="AI58" i="1" s="1"/>
  <c r="AU58" i="1"/>
  <c r="AV58" i="1" s="1"/>
  <c r="AH64" i="1"/>
  <c r="AI64" i="1" s="1"/>
  <c r="AH68" i="1"/>
  <c r="AI68" i="1" s="1"/>
  <c r="AH70" i="1"/>
  <c r="AI70" i="1" s="1"/>
  <c r="AH45" i="1"/>
  <c r="AI45" i="1" s="1"/>
  <c r="AU45" i="1"/>
  <c r="AV45" i="1" s="1"/>
  <c r="AU49" i="1"/>
  <c r="AV49" i="1" s="1"/>
  <c r="AU55" i="1"/>
  <c r="AV55" i="1" s="1"/>
  <c r="AH59" i="1"/>
  <c r="AI59" i="1" s="1"/>
  <c r="AU59" i="1"/>
  <c r="AV59" i="1" s="1"/>
  <c r="AH65" i="1"/>
  <c r="AI65" i="1" s="1"/>
  <c r="AU65" i="1"/>
  <c r="AV65" i="1" s="1"/>
  <c r="AH71" i="1"/>
  <c r="AI71" i="1" s="1"/>
  <c r="AU71" i="1"/>
  <c r="AV71" i="1" s="1"/>
  <c r="BK4" i="1" l="1"/>
  <c r="BS4" i="1" s="1"/>
  <c r="BL4" i="1"/>
  <c r="BN4" i="1"/>
  <c r="BO4" i="1"/>
  <c r="BQ4" i="1"/>
  <c r="BR4" i="1"/>
  <c r="BV4" i="1"/>
  <c r="CA4" i="1"/>
  <c r="CB4" i="1"/>
  <c r="CF4" i="1"/>
  <c r="CG4" i="1"/>
  <c r="CK4" i="1"/>
  <c r="CL4" i="1"/>
  <c r="BK5" i="1"/>
  <c r="BL5" i="1"/>
  <c r="BU5" i="1" s="1"/>
  <c r="BN5" i="1"/>
  <c r="BO5" i="1"/>
  <c r="BV5" i="1" s="1"/>
  <c r="BQ5" i="1"/>
  <c r="BR5" i="1"/>
  <c r="BS5" i="1"/>
  <c r="BT5" i="1"/>
  <c r="CA5" i="1"/>
  <c r="CB5" i="1"/>
  <c r="CF5" i="1"/>
  <c r="CG5" i="1"/>
  <c r="CK5" i="1"/>
  <c r="CL5" i="1"/>
  <c r="BK6" i="1"/>
  <c r="BL6" i="1"/>
  <c r="BV6" i="1" s="1"/>
  <c r="BN6" i="1"/>
  <c r="BO6" i="1"/>
  <c r="BQ6" i="1"/>
  <c r="BR6" i="1"/>
  <c r="BS6" i="1"/>
  <c r="BT6" i="1"/>
  <c r="CA6" i="1"/>
  <c r="CB6" i="1"/>
  <c r="CF6" i="1"/>
  <c r="CG6" i="1"/>
  <c r="CK6" i="1"/>
  <c r="CL6" i="1"/>
  <c r="CA7" i="1"/>
  <c r="CB7" i="1"/>
  <c r="CF7" i="1"/>
  <c r="CG7" i="1"/>
  <c r="CK7" i="1"/>
  <c r="CL7" i="1"/>
  <c r="BK8" i="1"/>
  <c r="BS8" i="1" s="1"/>
  <c r="BL8" i="1"/>
  <c r="BN8" i="1"/>
  <c r="BO8" i="1"/>
  <c r="BV8" i="1" s="1"/>
  <c r="BQ8" i="1"/>
  <c r="BR8" i="1"/>
  <c r="BT8" i="1"/>
  <c r="CA8" i="1"/>
  <c r="CB8" i="1"/>
  <c r="CF8" i="1"/>
  <c r="CG8" i="1"/>
  <c r="CK8" i="1"/>
  <c r="CL8" i="1"/>
  <c r="BK9" i="1"/>
  <c r="BL9" i="1"/>
  <c r="BN9" i="1"/>
  <c r="BO9" i="1"/>
  <c r="BQ9" i="1"/>
  <c r="BR9" i="1"/>
  <c r="BS9" i="1"/>
  <c r="BT9" i="1"/>
  <c r="BV9" i="1"/>
  <c r="CA9" i="1"/>
  <c r="CB9" i="1"/>
  <c r="CF9" i="1"/>
  <c r="CG9" i="1"/>
  <c r="CK9" i="1"/>
  <c r="CL9" i="1"/>
  <c r="BK10" i="1"/>
  <c r="BL10" i="1"/>
  <c r="BN10" i="1"/>
  <c r="BO10" i="1"/>
  <c r="BV10" i="1" s="1"/>
  <c r="BQ10" i="1"/>
  <c r="BS10" i="1" s="1"/>
  <c r="BR10" i="1"/>
  <c r="BT10" i="1"/>
  <c r="CA10" i="1"/>
  <c r="CB10" i="1"/>
  <c r="CF10" i="1"/>
  <c r="CG10" i="1"/>
  <c r="CK10" i="1"/>
  <c r="CL10" i="1"/>
  <c r="BK11" i="1"/>
  <c r="BL11" i="1"/>
  <c r="BV11" i="1" s="1"/>
  <c r="BN11" i="1"/>
  <c r="BO11" i="1"/>
  <c r="BQ11" i="1"/>
  <c r="BS11" i="1" s="1"/>
  <c r="BR11" i="1"/>
  <c r="BT11" i="1"/>
  <c r="CA11" i="1"/>
  <c r="CB11" i="1"/>
  <c r="CF11" i="1"/>
  <c r="CG11" i="1"/>
  <c r="CK11" i="1"/>
  <c r="CL11" i="1"/>
  <c r="N14" i="1"/>
  <c r="O14" i="1"/>
  <c r="S14" i="1"/>
  <c r="T14" i="1"/>
  <c r="X14" i="1"/>
  <c r="Y14" i="1"/>
  <c r="AB14" i="1"/>
  <c r="AF14" i="1" s="1"/>
  <c r="AG14" i="1" s="1"/>
  <c r="AE14" i="1"/>
  <c r="AH14" i="1" s="1"/>
  <c r="AI14" i="1" s="1"/>
  <c r="AL14" i="1"/>
  <c r="AO14" i="1"/>
  <c r="AS14" i="1" s="1"/>
  <c r="AT14" i="1" s="1"/>
  <c r="AR14" i="1"/>
  <c r="BK14" i="1"/>
  <c r="BL14" i="1"/>
  <c r="BU14" i="1" s="1"/>
  <c r="BN14" i="1"/>
  <c r="BO14" i="1"/>
  <c r="BV14" i="1" s="1"/>
  <c r="BQ14" i="1"/>
  <c r="BR14" i="1"/>
  <c r="BS14" i="1"/>
  <c r="BT14" i="1"/>
  <c r="N15" i="1"/>
  <c r="O15" i="1"/>
  <c r="S15" i="1"/>
  <c r="T15" i="1"/>
  <c r="X15" i="1"/>
  <c r="Y15" i="1"/>
  <c r="AB15" i="1"/>
  <c r="AF15" i="1" s="1"/>
  <c r="AG15" i="1" s="1"/>
  <c r="AE15" i="1"/>
  <c r="AH15" i="1" s="1"/>
  <c r="AI15" i="1" s="1"/>
  <c r="AL15" i="1"/>
  <c r="AO15" i="1"/>
  <c r="AS15" i="1" s="1"/>
  <c r="AT15" i="1" s="1"/>
  <c r="AR15" i="1"/>
  <c r="BK15" i="1"/>
  <c r="BS15" i="1" s="1"/>
  <c r="BL15" i="1"/>
  <c r="BU15" i="1" s="1"/>
  <c r="BN15" i="1"/>
  <c r="BO15" i="1"/>
  <c r="BV15" i="1" s="1"/>
  <c r="BQ15" i="1"/>
  <c r="BR15" i="1"/>
  <c r="BT15" i="1"/>
  <c r="CA15" i="1"/>
  <c r="CB15" i="1"/>
  <c r="CF15" i="1"/>
  <c r="CG15" i="1"/>
  <c r="CK15" i="1"/>
  <c r="CL15" i="1"/>
  <c r="N16" i="1"/>
  <c r="O16" i="1"/>
  <c r="S16" i="1"/>
  <c r="T16" i="1"/>
  <c r="X16" i="1"/>
  <c r="Y16" i="1"/>
  <c r="AB16" i="1"/>
  <c r="AE16" i="1"/>
  <c r="AL16" i="1"/>
  <c r="AO16" i="1"/>
  <c r="AR16" i="1"/>
  <c r="AS16" i="1"/>
  <c r="AT16" i="1" s="1"/>
  <c r="AU16" i="1"/>
  <c r="AV16" i="1" s="1"/>
  <c r="BK16" i="1"/>
  <c r="BL16" i="1"/>
  <c r="BV16" i="1" s="1"/>
  <c r="BN16" i="1"/>
  <c r="BO16" i="1"/>
  <c r="BQ16" i="1"/>
  <c r="BR16" i="1"/>
  <c r="BS16" i="1"/>
  <c r="BT16" i="1"/>
  <c r="CA16" i="1"/>
  <c r="CB16" i="1"/>
  <c r="CF16" i="1"/>
  <c r="CG16" i="1"/>
  <c r="CK16" i="1"/>
  <c r="CL16" i="1"/>
  <c r="N17" i="1"/>
  <c r="O17" i="1"/>
  <c r="S17" i="1"/>
  <c r="T17" i="1"/>
  <c r="X17" i="1"/>
  <c r="Y17" i="1"/>
  <c r="AB17" i="1"/>
  <c r="AF17" i="1" s="1"/>
  <c r="AG17" i="1" s="1"/>
  <c r="AE17" i="1"/>
  <c r="AH17" i="1" s="1"/>
  <c r="AI17" i="1" s="1"/>
  <c r="AL17" i="1"/>
  <c r="AO17" i="1"/>
  <c r="AS17" i="1" s="1"/>
  <c r="AT17" i="1" s="1"/>
  <c r="AR17" i="1"/>
  <c r="CA17" i="1"/>
  <c r="CB17" i="1"/>
  <c r="CF17" i="1"/>
  <c r="CG17" i="1"/>
  <c r="CK17" i="1"/>
  <c r="CL17" i="1"/>
  <c r="N18" i="1"/>
  <c r="O18" i="1"/>
  <c r="S18" i="1"/>
  <c r="T18" i="1"/>
  <c r="X18" i="1"/>
  <c r="Y18" i="1"/>
  <c r="AB18" i="1"/>
  <c r="AF18" i="1" s="1"/>
  <c r="AE18" i="1"/>
  <c r="AH18" i="1" s="1"/>
  <c r="AI18" i="1" s="1"/>
  <c r="AG18" i="1"/>
  <c r="AL18" i="1"/>
  <c r="AO18" i="1"/>
  <c r="AS18" i="1" s="1"/>
  <c r="AT18" i="1" s="1"/>
  <c r="AR18" i="1"/>
  <c r="AU18" i="1"/>
  <c r="AV18" i="1" s="1"/>
  <c r="BK18" i="1"/>
  <c r="BS18" i="1" s="1"/>
  <c r="BL18" i="1"/>
  <c r="BN18" i="1"/>
  <c r="BO18" i="1"/>
  <c r="BV18" i="1" s="1"/>
  <c r="BQ18" i="1"/>
  <c r="BR18" i="1"/>
  <c r="BT18" i="1"/>
  <c r="CA18" i="1"/>
  <c r="CB18" i="1"/>
  <c r="CF18" i="1"/>
  <c r="CG18" i="1"/>
  <c r="CK18" i="1"/>
  <c r="CL18" i="1"/>
  <c r="N19" i="1"/>
  <c r="O19" i="1"/>
  <c r="S19" i="1"/>
  <c r="T19" i="1"/>
  <c r="X19" i="1"/>
  <c r="Y19" i="1"/>
  <c r="AB19" i="1"/>
  <c r="AE19" i="1"/>
  <c r="AL19" i="1"/>
  <c r="AO19" i="1"/>
  <c r="AR19" i="1"/>
  <c r="AS19" i="1"/>
  <c r="AT19" i="1" s="1"/>
  <c r="AU19" i="1"/>
  <c r="AV19" i="1" s="1"/>
  <c r="BK19" i="1"/>
  <c r="BL19" i="1"/>
  <c r="BN19" i="1"/>
  <c r="BO19" i="1"/>
  <c r="BQ19" i="1"/>
  <c r="BR19" i="1"/>
  <c r="BS19" i="1"/>
  <c r="BT19" i="1"/>
  <c r="BV19" i="1"/>
  <c r="CA19" i="1"/>
  <c r="CB19" i="1"/>
  <c r="CF19" i="1"/>
  <c r="CG19" i="1"/>
  <c r="CK19" i="1"/>
  <c r="CL19" i="1"/>
  <c r="N20" i="1"/>
  <c r="O20" i="1"/>
  <c r="S20" i="1"/>
  <c r="T20" i="1"/>
  <c r="X20" i="1"/>
  <c r="Y20" i="1"/>
  <c r="AB20" i="1"/>
  <c r="AF20" i="1" s="1"/>
  <c r="AE20" i="1"/>
  <c r="AH20" i="1" s="1"/>
  <c r="AI20" i="1" s="1"/>
  <c r="AG20" i="1"/>
  <c r="AL20" i="1"/>
  <c r="AO20" i="1"/>
  <c r="AS20" i="1" s="1"/>
  <c r="AT20" i="1" s="1"/>
  <c r="AR20" i="1"/>
  <c r="AU20" i="1"/>
  <c r="AV20" i="1" s="1"/>
  <c r="BK20" i="1"/>
  <c r="BS20" i="1" s="1"/>
  <c r="BL20" i="1"/>
  <c r="BN20" i="1"/>
  <c r="BO20" i="1"/>
  <c r="BV20" i="1" s="1"/>
  <c r="BQ20" i="1"/>
  <c r="BR20" i="1"/>
  <c r="BT20" i="1"/>
  <c r="CA20" i="1"/>
  <c r="CB20" i="1"/>
  <c r="CF20" i="1"/>
  <c r="CG20" i="1"/>
  <c r="CK20" i="1"/>
  <c r="CL20" i="1"/>
  <c r="N21" i="1"/>
  <c r="O21" i="1"/>
  <c r="S21" i="1"/>
  <c r="T21" i="1"/>
  <c r="X21" i="1"/>
  <c r="Y21" i="1"/>
  <c r="AB21" i="1"/>
  <c r="AE21" i="1"/>
  <c r="AL21" i="1"/>
  <c r="AO21" i="1"/>
  <c r="AR21" i="1"/>
  <c r="AS21" i="1"/>
  <c r="AT21" i="1" s="1"/>
  <c r="AU21" i="1"/>
  <c r="AV21" i="1" s="1"/>
  <c r="BK21" i="1"/>
  <c r="BL21" i="1"/>
  <c r="BN21" i="1"/>
  <c r="BO21" i="1"/>
  <c r="BQ21" i="1"/>
  <c r="BR21" i="1"/>
  <c r="BS21" i="1"/>
  <c r="BT21" i="1"/>
  <c r="BV21" i="1"/>
  <c r="CA21" i="1"/>
  <c r="CB21" i="1"/>
  <c r="CF21" i="1"/>
  <c r="CG21" i="1"/>
  <c r="CK21" i="1"/>
  <c r="CL21" i="1"/>
  <c r="CA22" i="1"/>
  <c r="CB22" i="1"/>
  <c r="CF22" i="1"/>
  <c r="CG22" i="1"/>
  <c r="CK22" i="1"/>
  <c r="CL22" i="1"/>
  <c r="N24" i="1"/>
  <c r="O24" i="1"/>
  <c r="S24" i="1"/>
  <c r="T24" i="1"/>
  <c r="X24" i="1"/>
  <c r="Y24" i="1"/>
  <c r="AB24" i="1"/>
  <c r="AE24" i="1"/>
  <c r="AH24" i="1" s="1"/>
  <c r="AI24" i="1" s="1"/>
  <c r="AL24" i="1"/>
  <c r="AO24" i="1"/>
  <c r="AR24" i="1"/>
  <c r="AS24" i="1"/>
  <c r="AT24" i="1" s="1"/>
  <c r="AU24" i="1"/>
  <c r="AV24" i="1" s="1"/>
  <c r="N25" i="1"/>
  <c r="O25" i="1"/>
  <c r="S25" i="1"/>
  <c r="T25" i="1"/>
  <c r="X25" i="1"/>
  <c r="Y25" i="1"/>
  <c r="AB25" i="1"/>
  <c r="AE25" i="1"/>
  <c r="AH25" i="1" s="1"/>
  <c r="AI25" i="1" s="1"/>
  <c r="AL25" i="1"/>
  <c r="AO25" i="1"/>
  <c r="AS25" i="1" s="1"/>
  <c r="AT25" i="1" s="1"/>
  <c r="AR25" i="1"/>
  <c r="N26" i="1"/>
  <c r="O26" i="1"/>
  <c r="S26" i="1"/>
  <c r="T26" i="1"/>
  <c r="X26" i="1"/>
  <c r="Y26" i="1"/>
  <c r="AB26" i="1"/>
  <c r="AF26" i="1" s="1"/>
  <c r="AG26" i="1" s="1"/>
  <c r="AE26" i="1"/>
  <c r="AH26" i="1" s="1"/>
  <c r="AI26" i="1"/>
  <c r="AL26" i="1"/>
  <c r="AO26" i="1"/>
  <c r="AR26" i="1"/>
  <c r="AS26" i="1"/>
  <c r="AT26" i="1" s="1"/>
  <c r="AU26" i="1"/>
  <c r="AV26" i="1" s="1"/>
  <c r="CA26" i="1"/>
  <c r="CB26" i="1"/>
  <c r="CF26" i="1"/>
  <c r="CG26" i="1"/>
  <c r="CK26" i="1"/>
  <c r="CL26" i="1"/>
  <c r="N27" i="1"/>
  <c r="O27" i="1"/>
  <c r="S27" i="1"/>
  <c r="T27" i="1"/>
  <c r="X27" i="1"/>
  <c r="Y27" i="1"/>
  <c r="AB27" i="1"/>
  <c r="AE27" i="1"/>
  <c r="AH27" i="1" s="1"/>
  <c r="AI27" i="1"/>
  <c r="AL27" i="1"/>
  <c r="AO27" i="1"/>
  <c r="AR27" i="1"/>
  <c r="AS27" i="1"/>
  <c r="AT27" i="1" s="1"/>
  <c r="AU27" i="1"/>
  <c r="AV27" i="1" s="1"/>
  <c r="CA27" i="1"/>
  <c r="CB27" i="1"/>
  <c r="CF27" i="1"/>
  <c r="CG27" i="1"/>
  <c r="CK27" i="1"/>
  <c r="CL27" i="1"/>
  <c r="N28" i="1"/>
  <c r="O28" i="1"/>
  <c r="S28" i="1"/>
  <c r="T28" i="1"/>
  <c r="X28" i="1"/>
  <c r="Y28" i="1"/>
  <c r="AB28" i="1"/>
  <c r="AE28" i="1"/>
  <c r="AH28" i="1" s="1"/>
  <c r="AI28" i="1" s="1"/>
  <c r="AL28" i="1"/>
  <c r="AO28" i="1"/>
  <c r="AS28" i="1" s="1"/>
  <c r="AT28" i="1" s="1"/>
  <c r="AR28" i="1"/>
  <c r="CA28" i="1"/>
  <c r="CB28" i="1"/>
  <c r="CF28" i="1"/>
  <c r="CG28" i="1"/>
  <c r="CK28" i="1"/>
  <c r="CL28" i="1"/>
  <c r="N29" i="1"/>
  <c r="O29" i="1"/>
  <c r="S29" i="1"/>
  <c r="T29" i="1"/>
  <c r="X29" i="1"/>
  <c r="Y29" i="1"/>
  <c r="AB29" i="1"/>
  <c r="AF29" i="1" s="1"/>
  <c r="AG29" i="1" s="1"/>
  <c r="AE29" i="1"/>
  <c r="AH29" i="1" s="1"/>
  <c r="AI29" i="1"/>
  <c r="AL29" i="1"/>
  <c r="AO29" i="1"/>
  <c r="AR29" i="1"/>
  <c r="AS29" i="1"/>
  <c r="AT29" i="1" s="1"/>
  <c r="AU29" i="1"/>
  <c r="AV29" i="1" s="1"/>
  <c r="CA29" i="1"/>
  <c r="CB29" i="1"/>
  <c r="CF29" i="1"/>
  <c r="CG29" i="1"/>
  <c r="CK29" i="1"/>
  <c r="CL29" i="1"/>
  <c r="N30" i="1"/>
  <c r="O30" i="1"/>
  <c r="S30" i="1"/>
  <c r="T30" i="1"/>
  <c r="X30" i="1"/>
  <c r="Y30" i="1"/>
  <c r="AB30" i="1"/>
  <c r="AE30" i="1"/>
  <c r="AH30" i="1" s="1"/>
  <c r="AI30" i="1" s="1"/>
  <c r="AL30" i="1"/>
  <c r="AO30" i="1"/>
  <c r="AS30" i="1" s="1"/>
  <c r="AT30" i="1" s="1"/>
  <c r="AR30" i="1"/>
  <c r="CA30" i="1"/>
  <c r="CB30" i="1"/>
  <c r="CF30" i="1"/>
  <c r="CG30" i="1"/>
  <c r="CK30" i="1"/>
  <c r="CL30" i="1"/>
  <c r="N31" i="1"/>
  <c r="O31" i="1"/>
  <c r="S31" i="1"/>
  <c r="T31" i="1"/>
  <c r="X31" i="1"/>
  <c r="Y31" i="1"/>
  <c r="AB31" i="1"/>
  <c r="AF31" i="1" s="1"/>
  <c r="AG31" i="1" s="1"/>
  <c r="AE31" i="1"/>
  <c r="AH31" i="1" s="1"/>
  <c r="AI31" i="1"/>
  <c r="AL31" i="1"/>
  <c r="AO31" i="1"/>
  <c r="AR31" i="1"/>
  <c r="AS31" i="1"/>
  <c r="AT31" i="1" s="1"/>
  <c r="AU31" i="1"/>
  <c r="AV31" i="1" s="1"/>
  <c r="CA31" i="1"/>
  <c r="CB31" i="1"/>
  <c r="CF31" i="1"/>
  <c r="CG31" i="1"/>
  <c r="CK31" i="1"/>
  <c r="CL31" i="1"/>
  <c r="CA32" i="1"/>
  <c r="CB32" i="1"/>
  <c r="CF32" i="1"/>
  <c r="CG32" i="1"/>
  <c r="CK32" i="1"/>
  <c r="CL32" i="1"/>
  <c r="CA33" i="1"/>
  <c r="CB33" i="1"/>
  <c r="CF33" i="1"/>
  <c r="CG33" i="1"/>
  <c r="CK33" i="1"/>
  <c r="CL33" i="1"/>
  <c r="N34" i="1"/>
  <c r="O34" i="1"/>
  <c r="S34" i="1"/>
  <c r="T34" i="1"/>
  <c r="X34" i="1"/>
  <c r="Y34" i="1"/>
  <c r="AB34" i="1"/>
  <c r="AE34" i="1"/>
  <c r="AH34" i="1" s="1"/>
  <c r="AI34" i="1" s="1"/>
  <c r="AL34" i="1"/>
  <c r="AO34" i="1"/>
  <c r="AS34" i="1" s="1"/>
  <c r="AT34" i="1" s="1"/>
  <c r="AR34" i="1"/>
  <c r="N35" i="1"/>
  <c r="O35" i="1"/>
  <c r="S35" i="1"/>
  <c r="T35" i="1"/>
  <c r="X35" i="1"/>
  <c r="Y35" i="1"/>
  <c r="AB35" i="1"/>
  <c r="AE35" i="1"/>
  <c r="AH35" i="1" s="1"/>
  <c r="AI35" i="1"/>
  <c r="AL35" i="1"/>
  <c r="AU35" i="1" s="1"/>
  <c r="AV35" i="1" s="1"/>
  <c r="AO35" i="1"/>
  <c r="AR35" i="1"/>
  <c r="AS35" i="1" s="1"/>
  <c r="AT35" i="1" s="1"/>
  <c r="N36" i="1"/>
  <c r="O36" i="1"/>
  <c r="S36" i="1"/>
  <c r="T36" i="1"/>
  <c r="X36" i="1"/>
  <c r="Y36" i="1"/>
  <c r="AB36" i="1"/>
  <c r="AE36" i="1"/>
  <c r="AF36" i="1"/>
  <c r="AG36" i="1" s="1"/>
  <c r="AH36" i="1"/>
  <c r="AI36" i="1" s="1"/>
  <c r="AL36" i="1"/>
  <c r="AU36" i="1" s="1"/>
  <c r="AV36" i="1" s="1"/>
  <c r="AO36" i="1"/>
  <c r="AR36" i="1"/>
  <c r="N37" i="1"/>
  <c r="O37" i="1"/>
  <c r="S37" i="1"/>
  <c r="T37" i="1"/>
  <c r="X37" i="1"/>
  <c r="Y37" i="1"/>
  <c r="AB37" i="1"/>
  <c r="AF37" i="1" s="1"/>
  <c r="AG37" i="1" s="1"/>
  <c r="AE37" i="1"/>
  <c r="AH37" i="1"/>
  <c r="AI37" i="1" s="1"/>
  <c r="AL37" i="1"/>
  <c r="AU37" i="1" s="1"/>
  <c r="AV37" i="1" s="1"/>
  <c r="AO37" i="1"/>
  <c r="AR37" i="1"/>
  <c r="AS37" i="1" s="1"/>
  <c r="AT37" i="1" s="1"/>
  <c r="CA37" i="1"/>
  <c r="CB37" i="1"/>
  <c r="CF37" i="1"/>
  <c r="CG37" i="1"/>
  <c r="CK37" i="1"/>
  <c r="CL37" i="1"/>
  <c r="N38" i="1"/>
  <c r="O38" i="1"/>
  <c r="S38" i="1"/>
  <c r="T38" i="1"/>
  <c r="X38" i="1"/>
  <c r="Y38" i="1"/>
  <c r="AB38" i="1"/>
  <c r="AF38" i="1" s="1"/>
  <c r="AG38" i="1" s="1"/>
  <c r="AE38" i="1"/>
  <c r="AH38" i="1"/>
  <c r="AI38" i="1" s="1"/>
  <c r="AL38" i="1"/>
  <c r="AU38" i="1" s="1"/>
  <c r="AV38" i="1" s="1"/>
  <c r="AO38" i="1"/>
  <c r="AR38" i="1"/>
  <c r="AS38" i="1" s="1"/>
  <c r="AT38" i="1" s="1"/>
  <c r="CA38" i="1"/>
  <c r="CB38" i="1"/>
  <c r="CF38" i="1"/>
  <c r="CG38" i="1"/>
  <c r="CK38" i="1"/>
  <c r="CL38" i="1"/>
  <c r="N39" i="1"/>
  <c r="O39" i="1"/>
  <c r="S39" i="1"/>
  <c r="T39" i="1"/>
  <c r="X39" i="1"/>
  <c r="Y39" i="1"/>
  <c r="AB39" i="1"/>
  <c r="AF39" i="1" s="1"/>
  <c r="AG39" i="1" s="1"/>
  <c r="AE39" i="1"/>
  <c r="AH39" i="1"/>
  <c r="AI39" i="1" s="1"/>
  <c r="AL39" i="1"/>
  <c r="AU39" i="1" s="1"/>
  <c r="AV39" i="1" s="1"/>
  <c r="AO39" i="1"/>
  <c r="AR39" i="1"/>
  <c r="AS39" i="1" s="1"/>
  <c r="AT39" i="1" s="1"/>
  <c r="CA39" i="1"/>
  <c r="CB39" i="1"/>
  <c r="CF39" i="1"/>
  <c r="CG39" i="1"/>
  <c r="CK39" i="1"/>
  <c r="CL39" i="1"/>
  <c r="N40" i="1"/>
  <c r="O40" i="1"/>
  <c r="S40" i="1"/>
  <c r="T40" i="1"/>
  <c r="X40" i="1"/>
  <c r="Y40" i="1"/>
  <c r="AB40" i="1"/>
  <c r="AF40" i="1" s="1"/>
  <c r="AG40" i="1" s="1"/>
  <c r="AE40" i="1"/>
  <c r="AH40" i="1"/>
  <c r="AI40" i="1" s="1"/>
  <c r="AL40" i="1"/>
  <c r="AU40" i="1" s="1"/>
  <c r="AV40" i="1" s="1"/>
  <c r="AO40" i="1"/>
  <c r="AR40" i="1"/>
  <c r="AS40" i="1" s="1"/>
  <c r="AT40" i="1" s="1"/>
  <c r="CA40" i="1"/>
  <c r="CB40" i="1"/>
  <c r="CF40" i="1"/>
  <c r="CG40" i="1"/>
  <c r="CK40" i="1"/>
  <c r="CL40" i="1"/>
  <c r="N41" i="1"/>
  <c r="O41" i="1"/>
  <c r="S41" i="1"/>
  <c r="T41" i="1"/>
  <c r="X41" i="1"/>
  <c r="Y41" i="1"/>
  <c r="AB41" i="1"/>
  <c r="AF41" i="1" s="1"/>
  <c r="AG41" i="1" s="1"/>
  <c r="AE41" i="1"/>
  <c r="AH41" i="1"/>
  <c r="AI41" i="1" s="1"/>
  <c r="AL41" i="1"/>
  <c r="AU41" i="1" s="1"/>
  <c r="AV41" i="1" s="1"/>
  <c r="AO41" i="1"/>
  <c r="AR41" i="1"/>
  <c r="AS41" i="1" s="1"/>
  <c r="AT41" i="1" s="1"/>
  <c r="CA41" i="1"/>
  <c r="CB41" i="1"/>
  <c r="CF41" i="1"/>
  <c r="CG41" i="1"/>
  <c r="CK41" i="1"/>
  <c r="CL41" i="1"/>
  <c r="CA42" i="1"/>
  <c r="CB42" i="1"/>
  <c r="CF42" i="1"/>
  <c r="CG42" i="1"/>
  <c r="CK42" i="1"/>
  <c r="CL42" i="1"/>
  <c r="CA43" i="1"/>
  <c r="CB43" i="1"/>
  <c r="CF43" i="1"/>
  <c r="CG43" i="1"/>
  <c r="CK43" i="1"/>
  <c r="CL43" i="1"/>
  <c r="CA44" i="1"/>
  <c r="CB44" i="1"/>
  <c r="CF44" i="1"/>
  <c r="CG44" i="1"/>
  <c r="CK44" i="1"/>
  <c r="CL44" i="1"/>
  <c r="AS36" i="1" l="1"/>
  <c r="AT36" i="1" s="1"/>
  <c r="AF35" i="1"/>
  <c r="AG35" i="1" s="1"/>
  <c r="AU34" i="1"/>
  <c r="AV34" i="1" s="1"/>
  <c r="AF34" i="1"/>
  <c r="AG34" i="1" s="1"/>
  <c r="AU30" i="1"/>
  <c r="AV30" i="1" s="1"/>
  <c r="AF30" i="1"/>
  <c r="AG30" i="1" s="1"/>
  <c r="AU28" i="1"/>
  <c r="AV28" i="1" s="1"/>
  <c r="AF28" i="1"/>
  <c r="AG28" i="1" s="1"/>
  <c r="AU25" i="1"/>
  <c r="AV25" i="1" s="1"/>
  <c r="AF24" i="1"/>
  <c r="AG24" i="1" s="1"/>
  <c r="BU18" i="1"/>
  <c r="AU15" i="1"/>
  <c r="AV15" i="1" s="1"/>
  <c r="BU8" i="1"/>
  <c r="AF27" i="1"/>
  <c r="AG27" i="1" s="1"/>
  <c r="BU20" i="1"/>
  <c r="BU19" i="1"/>
  <c r="AF19" i="1"/>
  <c r="AG19" i="1" s="1"/>
  <c r="AH19" i="1"/>
  <c r="AI19" i="1" s="1"/>
  <c r="AU17" i="1"/>
  <c r="AV17" i="1" s="1"/>
  <c r="AU14" i="1"/>
  <c r="AV14" i="1" s="1"/>
  <c r="BU10" i="1"/>
  <c r="BU9" i="1"/>
  <c r="BU4" i="1"/>
  <c r="BU21" i="1"/>
  <c r="AF21" i="1"/>
  <c r="AG21" i="1" s="1"/>
  <c r="AH21" i="1"/>
  <c r="AI21" i="1" s="1"/>
  <c r="BU11" i="1"/>
  <c r="BU16" i="1"/>
  <c r="AF16" i="1"/>
  <c r="AG16" i="1" s="1"/>
  <c r="AH16" i="1"/>
  <c r="AI16" i="1" s="1"/>
  <c r="BU6" i="1"/>
  <c r="AF25" i="1"/>
  <c r="AG25" i="1" s="1"/>
  <c r="BT4" i="1"/>
</calcChain>
</file>

<file path=xl/sharedStrings.xml><?xml version="1.0" encoding="utf-8"?>
<sst xmlns="http://schemas.openxmlformats.org/spreadsheetml/2006/main" count="661" uniqueCount="73">
  <si>
    <t>Std Dev</t>
  </si>
  <si>
    <t>Average</t>
  </si>
  <si>
    <t>Yeast 3</t>
  </si>
  <si>
    <t>Yeast 2</t>
  </si>
  <si>
    <t>Yeast 1</t>
  </si>
  <si>
    <t>Algae 3</t>
  </si>
  <si>
    <t>Algae 2</t>
  </si>
  <si>
    <t>Algae 1</t>
  </si>
  <si>
    <t>Algae Control 2</t>
  </si>
  <si>
    <t>Algae Control 1</t>
  </si>
  <si>
    <t>pH</t>
  </si>
  <si>
    <t>100.3</t>
  </si>
  <si>
    <t>std dev (g/L)</t>
  </si>
  <si>
    <t>Std Dev (dry)</t>
  </si>
  <si>
    <t>g/L</t>
  </si>
  <si>
    <t>Average (dry)</t>
  </si>
  <si>
    <t>Accumulation in dry mass</t>
  </si>
  <si>
    <t>After (dry)</t>
  </si>
  <si>
    <t>Eppi Weight Before</t>
  </si>
  <si>
    <t>Accumulation</t>
  </si>
  <si>
    <t>Algae Control 3</t>
  </si>
  <si>
    <t>Time (days)</t>
  </si>
  <si>
    <t xml:space="preserve">Algae Control 2 </t>
  </si>
  <si>
    <t>100.2</t>
  </si>
  <si>
    <t xml:space="preserve">H2O entered algae media of A100.2 1 and 2 on Day 1 </t>
  </si>
  <si>
    <r>
      <t>Temperature (</t>
    </r>
    <r>
      <rPr>
        <sz val="11"/>
        <color theme="1"/>
        <rFont val="Calibri"/>
        <family val="2"/>
      </rPr>
      <t>°C)</t>
    </r>
  </si>
  <si>
    <t>Std dev</t>
  </si>
  <si>
    <t>Cumulative weight loss</t>
  </si>
  <si>
    <t>Weight of Fermentation (Yb3) (g/500mL)</t>
  </si>
  <si>
    <t>Weight of Fermentation (Yb2) (g/500mL)</t>
  </si>
  <si>
    <t>Cumulative weight loss (g/L)</t>
  </si>
  <si>
    <t>Cumulative weight loss (g/500mL)</t>
  </si>
  <si>
    <t>Weight of Fermentation (Yb1) (g/500mL)</t>
  </si>
  <si>
    <t>100.1</t>
  </si>
  <si>
    <t>lightbox 2</t>
  </si>
  <si>
    <t>Lab Temo</t>
  </si>
  <si>
    <t>Average (dry)mg/5mL</t>
  </si>
  <si>
    <t>light box 1</t>
  </si>
  <si>
    <t>Parental</t>
  </si>
  <si>
    <t>Dry mass (mg)</t>
  </si>
  <si>
    <t>PA3 showed contamination (pink yeast), so did 100.2 C1, 100.3 1 on day 6 and some H2O entered 100.2 1 and 2 on day 1</t>
  </si>
  <si>
    <t>OD</t>
  </si>
  <si>
    <t>19/2/2021</t>
  </si>
  <si>
    <t>Per Schott Bottle</t>
  </si>
  <si>
    <t>100.4</t>
  </si>
  <si>
    <t>100.5</t>
  </si>
  <si>
    <t>100.6</t>
  </si>
  <si>
    <t>AC1 in A100.1, 2 and 3</t>
  </si>
  <si>
    <t>AC2 in A100.1, 2 and 3</t>
  </si>
  <si>
    <t>Algae 4</t>
  </si>
  <si>
    <t>Algae 5</t>
  </si>
  <si>
    <t>Algae 6</t>
  </si>
  <si>
    <t>Algae Control 4</t>
  </si>
  <si>
    <t>Temp of water yeast bottles are in (aircon broken)</t>
  </si>
  <si>
    <t>Temperature (°C)</t>
  </si>
  <si>
    <t>Glucose (g/L)</t>
  </si>
  <si>
    <t>g/L glucose lost</t>
  </si>
  <si>
    <t>Day</t>
  </si>
  <si>
    <t>PAY1</t>
  </si>
  <si>
    <t>PAY2</t>
  </si>
  <si>
    <t>PAY3</t>
  </si>
  <si>
    <t>100.4 1</t>
  </si>
  <si>
    <t xml:space="preserve">100.4 2 </t>
  </si>
  <si>
    <t>100.4 3</t>
  </si>
  <si>
    <t>100.5 1</t>
  </si>
  <si>
    <t>100.5 2</t>
  </si>
  <si>
    <t>100.5 3</t>
  </si>
  <si>
    <t>100.6 1</t>
  </si>
  <si>
    <t>100.6 2</t>
  </si>
  <si>
    <t>100.6 3</t>
  </si>
  <si>
    <t>First screening</t>
  </si>
  <si>
    <t>Second</t>
  </si>
  <si>
    <t>Combined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</si>
</sst>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49E55C"/>
        <bgColor indexed="64"/>
      </patternFill>
    </fill>
    <fill>
      <patternFill patternType="solid">
        <fgColor rgb="FFB2F4BA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0904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2" fontId="0" fillId="2" borderId="1" xfId="0" applyNumberFormat="1" applyFill="1" applyBorder="1"/>
    <xf numFmtId="2" fontId="0" fillId="3" borderId="1" xfId="0" applyNumberFormat="1" applyFill="1" applyBorder="1"/>
    <xf numFmtId="0" fontId="0" fillId="4" borderId="1" xfId="0" applyFill="1" applyBorder="1"/>
    <xf numFmtId="0" fontId="0" fillId="5" borderId="1" xfId="0" applyFill="1" applyBorder="1"/>
    <xf numFmtId="0" fontId="0" fillId="5" borderId="2" xfId="0" applyFill="1" applyBorder="1"/>
    <xf numFmtId="0" fontId="0" fillId="6" borderId="1" xfId="0" applyFill="1" applyBorder="1"/>
    <xf numFmtId="0" fontId="0" fillId="6" borderId="2" xfId="0" applyFill="1" applyBorder="1"/>
    <xf numFmtId="0" fontId="0" fillId="6" borderId="3" xfId="0" applyFill="1" applyBorder="1"/>
    <xf numFmtId="0" fontId="0" fillId="5" borderId="3" xfId="0" applyFill="1" applyBorder="1"/>
    <xf numFmtId="0" fontId="0" fillId="7" borderId="1" xfId="0" applyFill="1" applyBorder="1"/>
    <xf numFmtId="0" fontId="0" fillId="0" borderId="1" xfId="0" applyBorder="1"/>
    <xf numFmtId="2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2" fontId="0" fillId="4" borderId="1" xfId="0" applyNumberFormat="1" applyFill="1" applyBorder="1"/>
    <xf numFmtId="0" fontId="0" fillId="6" borderId="4" xfId="0" applyFill="1" applyBorder="1"/>
    <xf numFmtId="0" fontId="0" fillId="8" borderId="1" xfId="0" applyFill="1" applyBorder="1"/>
    <xf numFmtId="0" fontId="0" fillId="5" borderId="5" xfId="0" applyFill="1" applyBorder="1"/>
    <xf numFmtId="0" fontId="0" fillId="6" borderId="0" xfId="0" applyFill="1"/>
    <xf numFmtId="2" fontId="0" fillId="3" borderId="3" xfId="0" applyNumberFormat="1" applyFill="1" applyBorder="1"/>
    <xf numFmtId="0" fontId="0" fillId="0" borderId="7" xfId="0" applyBorder="1"/>
    <xf numFmtId="0" fontId="0" fillId="9" borderId="2" xfId="0" applyFill="1" applyBorder="1"/>
    <xf numFmtId="0" fontId="0" fillId="10" borderId="1" xfId="0" applyFill="1" applyBorder="1"/>
    <xf numFmtId="0" fontId="0" fillId="11" borderId="1" xfId="0" applyFill="1" applyBorder="1"/>
    <xf numFmtId="0" fontId="0" fillId="11" borderId="2" xfId="0" applyFill="1" applyBorder="1"/>
    <xf numFmtId="0" fontId="0" fillId="10" borderId="2" xfId="0" applyFill="1" applyBorder="1"/>
    <xf numFmtId="0" fontId="0" fillId="3" borderId="3" xfId="0" applyFill="1" applyBorder="1"/>
    <xf numFmtId="0" fontId="0" fillId="9" borderId="1" xfId="0" applyFill="1" applyBorder="1"/>
    <xf numFmtId="0" fontId="0" fillId="11" borderId="4" xfId="0" applyFill="1" applyBorder="1"/>
    <xf numFmtId="0" fontId="0" fillId="5" borderId="4" xfId="0" applyFill="1" applyBorder="1"/>
    <xf numFmtId="16" fontId="0" fillId="0" borderId="1" xfId="0" applyNumberFormat="1" applyBorder="1"/>
    <xf numFmtId="0" fontId="0" fillId="10" borderId="3" xfId="0" applyFill="1" applyBorder="1"/>
    <xf numFmtId="0" fontId="0" fillId="11" borderId="3" xfId="0" applyFill="1" applyBorder="1"/>
    <xf numFmtId="0" fontId="0" fillId="10" borderId="4" xfId="0" applyFill="1" applyBorder="1"/>
    <xf numFmtId="0" fontId="0" fillId="4" borderId="0" xfId="0" applyFill="1"/>
    <xf numFmtId="0" fontId="0" fillId="9" borderId="0" xfId="0" applyFill="1"/>
    <xf numFmtId="0" fontId="0" fillId="11" borderId="8" xfId="0" applyFill="1" applyBorder="1"/>
    <xf numFmtId="0" fontId="0" fillId="10" borderId="0" xfId="0" applyFill="1"/>
    <xf numFmtId="0" fontId="0" fillId="11" borderId="9" xfId="0" applyFill="1" applyBorder="1"/>
    <xf numFmtId="0" fontId="0" fillId="6" borderId="9" xfId="0" applyFill="1" applyBorder="1"/>
    <xf numFmtId="0" fontId="0" fillId="6" borderId="10" xfId="0" applyFill="1" applyBorder="1"/>
    <xf numFmtId="0" fontId="0" fillId="6" borderId="11" xfId="0" applyFill="1" applyBorder="1"/>
    <xf numFmtId="0" fontId="0" fillId="6" borderId="12" xfId="0" applyFill="1" applyBorder="1"/>
    <xf numFmtId="14" fontId="0" fillId="0" borderId="0" xfId="0" applyNumberFormat="1"/>
    <xf numFmtId="0" fontId="0" fillId="12" borderId="3" xfId="0" applyFill="1" applyBorder="1"/>
    <xf numFmtId="0" fontId="0" fillId="12" borderId="1" xfId="0" applyFill="1" applyBorder="1"/>
    <xf numFmtId="0" fontId="0" fillId="7" borderId="6" xfId="0" applyFill="1" applyBorder="1"/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6" borderId="2" xfId="0" applyFill="1" applyBorder="1" applyAlignment="1"/>
    <xf numFmtId="0" fontId="0" fillId="6" borderId="3" xfId="0" applyFill="1" applyBorder="1" applyAlignment="1"/>
    <xf numFmtId="0" fontId="0" fillId="5" borderId="6" xfId="0" applyFill="1" applyBorder="1"/>
    <xf numFmtId="0" fontId="0" fillId="10" borderId="6" xfId="0" applyFill="1" applyBorder="1"/>
    <xf numFmtId="0" fontId="0" fillId="12" borderId="6" xfId="0" applyFill="1" applyBorder="1"/>
    <xf numFmtId="0" fontId="0" fillId="10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0" borderId="0" xfId="0" applyFill="1" applyBorder="1"/>
    <xf numFmtId="0" fontId="0" fillId="0" borderId="16" xfId="0" applyFill="1" applyBorder="1"/>
    <xf numFmtId="0" fontId="0" fillId="6" borderId="1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13" borderId="1" xfId="0" applyFill="1" applyBorder="1"/>
    <xf numFmtId="0" fontId="0" fillId="14" borderId="1" xfId="0" applyFill="1" applyBorder="1"/>
    <xf numFmtId="0" fontId="0" fillId="14" borderId="0" xfId="0" applyFill="1"/>
    <xf numFmtId="0" fontId="0" fillId="8" borderId="0" xfId="0" applyFill="1"/>
    <xf numFmtId="0" fontId="0" fillId="15" borderId="0" xfId="0" applyFill="1"/>
    <xf numFmtId="0" fontId="0" fillId="15" borderId="1" xfId="0" applyFill="1" applyBorder="1"/>
    <xf numFmtId="0" fontId="0" fillId="16" borderId="1" xfId="0" applyFill="1" applyBorder="1"/>
    <xf numFmtId="2" fontId="0" fillId="13" borderId="1" xfId="0" applyNumberFormat="1" applyFill="1" applyBorder="1"/>
    <xf numFmtId="2" fontId="0" fillId="14" borderId="1" xfId="0" applyNumberFormat="1" applyFill="1" applyBorder="1"/>
    <xf numFmtId="2" fontId="0" fillId="8" borderId="1" xfId="0" applyNumberFormat="1" applyFill="1" applyBorder="1"/>
    <xf numFmtId="2" fontId="0" fillId="15" borderId="1" xfId="0" applyNumberFormat="1" applyFill="1" applyBorder="1"/>
    <xf numFmtId="2" fontId="0" fillId="13" borderId="0" xfId="0" applyNumberFormat="1" applyFill="1"/>
    <xf numFmtId="2" fontId="0" fillId="14" borderId="0" xfId="0" applyNumberFormat="1" applyFill="1"/>
    <xf numFmtId="2" fontId="0" fillId="8" borderId="0" xfId="0" applyNumberFormat="1" applyFill="1"/>
    <xf numFmtId="2" fontId="0" fillId="15" borderId="0" xfId="0" applyNumberFormat="1" applyFill="1"/>
    <xf numFmtId="0" fontId="0" fillId="17" borderId="1" xfId="0" applyFill="1" applyBorder="1"/>
    <xf numFmtId="0" fontId="0" fillId="14" borderId="7" xfId="0" applyFill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/>
              <a:t>Temperature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Lightbox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'OD, biomass, CO2, pH, temp'!$B$14:$B$21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temp'!$BW$4:$BW$11</c:f>
              <c:numCache>
                <c:formatCode>General</c:formatCode>
                <c:ptCount val="8"/>
                <c:pt idx="0">
                  <c:v>28</c:v>
                </c:pt>
                <c:pt idx="1">
                  <c:v>25.5</c:v>
                </c:pt>
                <c:pt idx="2">
                  <c:v>26.5</c:v>
                </c:pt>
                <c:pt idx="3">
                  <c:v>27</c:v>
                </c:pt>
                <c:pt idx="4">
                  <c:v>28</c:v>
                </c:pt>
                <c:pt idx="5">
                  <c:v>28</c:v>
                </c:pt>
                <c:pt idx="6">
                  <c:v>27</c:v>
                </c:pt>
                <c:pt idx="7">
                  <c:v>26.5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12-4208-BA73-082B199CF85F}"/>
            </c:ext>
          </c:extLst>
        </c:ser>
        <c:ser>
          <c:idx val="1"/>
          <c:order val="1"/>
          <c:tx>
            <c:v>Lightbox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'OD, biomass, CO2, pH, temp'!$B$14:$B$21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temp'!$BW$14:$BW$21</c:f>
              <c:numCache>
                <c:formatCode>General</c:formatCode>
                <c:ptCount val="8"/>
                <c:pt idx="0">
                  <c:v>30</c:v>
                </c:pt>
                <c:pt idx="1">
                  <c:v>25.5</c:v>
                </c:pt>
                <c:pt idx="2">
                  <c:v>27</c:v>
                </c:pt>
                <c:pt idx="3">
                  <c:v>27.5</c:v>
                </c:pt>
                <c:pt idx="4">
                  <c:v>27</c:v>
                </c:pt>
                <c:pt idx="6">
                  <c:v>26.5</c:v>
                </c:pt>
                <c:pt idx="7">
                  <c:v>28.5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12-4208-BA73-082B199CF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7014016"/>
        <c:axId val="607013688"/>
      </c:lineChart>
      <c:catAx>
        <c:axId val="6070140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3688"/>
        <c:crosses val="autoZero"/>
        <c:auto val="1"/>
        <c:lblAlgn val="ctr"/>
        <c:lblOffset val="100"/>
        <c:noMultiLvlLbl val="0"/>
      </c:catAx>
      <c:valAx>
        <c:axId val="60701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Temp (</a:t>
                </a:r>
                <a:r>
                  <a:rPr lang="en-ZA">
                    <a:latin typeface="Calibri" panose="020F0502020204030204" pitchFamily="34" charset="0"/>
                    <a:cs typeface="Calibri" panose="020F0502020204030204" pitchFamily="34" charset="0"/>
                  </a:rPr>
                  <a:t>°C)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014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CO</a:t>
            </a:r>
            <a:r>
              <a:rPr lang="en-US" baseline="-25000"/>
              <a:t>2</a:t>
            </a:r>
            <a:r>
              <a:rPr lang="en-US"/>
              <a:t> weight loss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Outside Lightbox 1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temp'!$BV$4:$BV$11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1.3515916543098569</c:v>
                  </c:pt>
                  <c:pt idx="2">
                    <c:v>1.723523522709719</c:v>
                  </c:pt>
                  <c:pt idx="4">
                    <c:v>1.6142284018482269</c:v>
                  </c:pt>
                  <c:pt idx="5">
                    <c:v>1.3520848099632636</c:v>
                  </c:pt>
                  <c:pt idx="6">
                    <c:v>1.1221408111285571</c:v>
                  </c:pt>
                  <c:pt idx="7">
                    <c:v>0.98108783161007818</c:v>
                  </c:pt>
                </c:numCache>
              </c:numRef>
            </c:plus>
            <c:minus>
              <c:numRef>
                <c:f>'OD, biomass, CO2, pH, temp'!$BV$4:$BV$11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1.3515916543098569</c:v>
                  </c:pt>
                  <c:pt idx="2">
                    <c:v>1.723523522709719</c:v>
                  </c:pt>
                  <c:pt idx="4">
                    <c:v>1.6142284018482269</c:v>
                  </c:pt>
                  <c:pt idx="5">
                    <c:v>1.3520848099632636</c:v>
                  </c:pt>
                  <c:pt idx="6">
                    <c:v>1.1221408111285571</c:v>
                  </c:pt>
                  <c:pt idx="7">
                    <c:v>0.98108783161007818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temp'!$B$14:$B$21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temp'!$BU$4:$BU$11</c:f>
              <c:numCache>
                <c:formatCode>General</c:formatCode>
                <c:ptCount val="8"/>
                <c:pt idx="0">
                  <c:v>0</c:v>
                </c:pt>
                <c:pt idx="1">
                  <c:v>1.0400000000001153</c:v>
                </c:pt>
                <c:pt idx="2">
                  <c:v>8.8666666666667115</c:v>
                </c:pt>
                <c:pt idx="4">
                  <c:v>22.213333333333292</c:v>
                </c:pt>
                <c:pt idx="5">
                  <c:v>27.106666666666644</c:v>
                </c:pt>
                <c:pt idx="6">
                  <c:v>32.160000000000082</c:v>
                </c:pt>
                <c:pt idx="7">
                  <c:v>35.89333333333343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28-4DCD-A88A-464A9F2A1416}"/>
            </c:ext>
          </c:extLst>
        </c:ser>
        <c:ser>
          <c:idx val="1"/>
          <c:order val="1"/>
          <c:tx>
            <c:v>Outside Lightbox 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temp'!$BV$14:$BV$21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0.22300971578234025</c:v>
                  </c:pt>
                  <c:pt idx="2">
                    <c:v>2.5406560832456533</c:v>
                  </c:pt>
                  <c:pt idx="4">
                    <c:v>3.7100044923601807</c:v>
                  </c:pt>
                  <c:pt idx="5">
                    <c:v>3.8011226411853749</c:v>
                  </c:pt>
                  <c:pt idx="6">
                    <c:v>3.9202720993998841</c:v>
                  </c:pt>
                  <c:pt idx="7">
                    <c:v>4.1400161030281373</c:v>
                  </c:pt>
                </c:numCache>
              </c:numRef>
            </c:plus>
            <c:minus>
              <c:numRef>
                <c:f>'OD, biomass, CO2, pH, temp'!$BV$14:$BV$21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0.22300971578234025</c:v>
                  </c:pt>
                  <c:pt idx="2">
                    <c:v>2.5406560832456533</c:v>
                  </c:pt>
                  <c:pt idx="4">
                    <c:v>3.7100044923601807</c:v>
                  </c:pt>
                  <c:pt idx="5">
                    <c:v>3.8011226411853749</c:v>
                  </c:pt>
                  <c:pt idx="6">
                    <c:v>3.9202720993998841</c:v>
                  </c:pt>
                  <c:pt idx="7">
                    <c:v>4.1400161030281373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temp'!$B$14:$B$21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temp'!$BU$14:$BU$21</c:f>
              <c:numCache>
                <c:formatCode>General</c:formatCode>
                <c:ptCount val="8"/>
                <c:pt idx="0">
                  <c:v>0</c:v>
                </c:pt>
                <c:pt idx="1">
                  <c:v>0.26666666666665151</c:v>
                </c:pt>
                <c:pt idx="2">
                  <c:v>7.0266666666666424</c:v>
                </c:pt>
                <c:pt idx="4">
                  <c:v>18.146666666666608</c:v>
                </c:pt>
                <c:pt idx="5">
                  <c:v>21.933333333333319</c:v>
                </c:pt>
                <c:pt idx="6">
                  <c:v>25.833333333333332</c:v>
                </c:pt>
                <c:pt idx="7">
                  <c:v>29.033333333333303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28-4DCD-A88A-464A9F2A1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4275856"/>
        <c:axId val="504049624"/>
      </c:lineChart>
      <c:catAx>
        <c:axId val="5742758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4049624"/>
        <c:crosses val="autoZero"/>
        <c:auto val="1"/>
        <c:lblAlgn val="ctr"/>
        <c:lblOffset val="100"/>
        <c:noMultiLvlLbl val="0"/>
      </c:catAx>
      <c:valAx>
        <c:axId val="504049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CO</a:t>
                </a:r>
                <a:r>
                  <a:rPr lang="en-ZA" baseline="-25000"/>
                  <a:t>2</a:t>
                </a:r>
                <a:r>
                  <a:rPr lang="en-ZA"/>
                  <a:t> weight</a:t>
                </a:r>
                <a:r>
                  <a:rPr lang="en-ZA" baseline="0"/>
                  <a:t> loss (g/L)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275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Parental Control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temp'!$CB$4:$CB$11</c:f>
                <c:numCache>
                  <c:formatCode>General</c:formatCode>
                  <c:ptCount val="8"/>
                  <c:pt idx="0">
                    <c:v>2.12132034355966E-2</c:v>
                  </c:pt>
                  <c:pt idx="1">
                    <c:v>0.3111269837220812</c:v>
                  </c:pt>
                  <c:pt idx="2">
                    <c:v>0.32526911934581182</c:v>
                  </c:pt>
                  <c:pt idx="3">
                    <c:v>2.8284271247461926E-2</c:v>
                  </c:pt>
                  <c:pt idx="4">
                    <c:v>0.2050609665440988</c:v>
                  </c:pt>
                  <c:pt idx="5">
                    <c:v>0</c:v>
                  </c:pt>
                  <c:pt idx="6">
                    <c:v>2.12132034355966E-2</c:v>
                  </c:pt>
                  <c:pt idx="7">
                    <c:v>2.8284271247461926E-2</c:v>
                  </c:pt>
                </c:numCache>
              </c:numRef>
            </c:plus>
            <c:minus>
              <c:numRef>
                <c:f>'OD, biomass, CO2, pH, temp'!$CB$4:$CB$11</c:f>
                <c:numCache>
                  <c:formatCode>General</c:formatCode>
                  <c:ptCount val="8"/>
                  <c:pt idx="0">
                    <c:v>2.12132034355966E-2</c:v>
                  </c:pt>
                  <c:pt idx="1">
                    <c:v>0.3111269837220812</c:v>
                  </c:pt>
                  <c:pt idx="2">
                    <c:v>0.32526911934581182</c:v>
                  </c:pt>
                  <c:pt idx="3">
                    <c:v>2.8284271247461926E-2</c:v>
                  </c:pt>
                  <c:pt idx="4">
                    <c:v>0.2050609665440988</c:v>
                  </c:pt>
                  <c:pt idx="5">
                    <c:v>0</c:v>
                  </c:pt>
                  <c:pt idx="6">
                    <c:v>2.12132034355966E-2</c:v>
                  </c:pt>
                  <c:pt idx="7">
                    <c:v>2.8284271247461926E-2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temp'!$CA$4:$CA$11</c:f>
              <c:numCache>
                <c:formatCode>0.00</c:formatCode>
                <c:ptCount val="8"/>
                <c:pt idx="0">
                  <c:v>7.5150000000000006</c:v>
                </c:pt>
                <c:pt idx="1">
                  <c:v>7.57</c:v>
                </c:pt>
                <c:pt idx="2">
                  <c:v>7.57</c:v>
                </c:pt>
                <c:pt idx="3">
                  <c:v>7.8800000000000008</c:v>
                </c:pt>
                <c:pt idx="4">
                  <c:v>7.5649999999999995</c:v>
                </c:pt>
                <c:pt idx="5">
                  <c:v>7.25</c:v>
                </c:pt>
                <c:pt idx="6">
                  <c:v>7.8450000000000006</c:v>
                </c:pt>
                <c:pt idx="7">
                  <c:v>7.8100000000000005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30-48CD-89CB-2981613BFA69}"/>
            </c:ext>
          </c:extLst>
        </c:ser>
        <c:ser>
          <c:idx val="1"/>
          <c:order val="1"/>
          <c:tx>
            <c:v>Parental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temp'!$CG$4:$CG$11</c:f>
                <c:numCache>
                  <c:formatCode>General</c:formatCode>
                  <c:ptCount val="8"/>
                  <c:pt idx="0">
                    <c:v>1.0877919644084146E-15</c:v>
                  </c:pt>
                  <c:pt idx="1">
                    <c:v>0.15011106998930263</c:v>
                  </c:pt>
                  <c:pt idx="2">
                    <c:v>0</c:v>
                  </c:pt>
                  <c:pt idx="3">
                    <c:v>0.43840620433565891</c:v>
                  </c:pt>
                  <c:pt idx="4">
                    <c:v>0.48790367901871806</c:v>
                  </c:pt>
                  <c:pt idx="5">
                    <c:v>0.19798989873223286</c:v>
                  </c:pt>
                  <c:pt idx="6">
                    <c:v>0.26162950903902266</c:v>
                  </c:pt>
                  <c:pt idx="7">
                    <c:v>0.24748737341529137</c:v>
                  </c:pt>
                </c:numCache>
              </c:numRef>
            </c:plus>
            <c:minus>
              <c:numRef>
                <c:f>'OD, biomass, CO2, pH, temp'!$CG$4:$CG$11</c:f>
                <c:numCache>
                  <c:formatCode>General</c:formatCode>
                  <c:ptCount val="8"/>
                  <c:pt idx="0">
                    <c:v>1.0877919644084146E-15</c:v>
                  </c:pt>
                  <c:pt idx="1">
                    <c:v>0.15011106998930263</c:v>
                  </c:pt>
                  <c:pt idx="2">
                    <c:v>0</c:v>
                  </c:pt>
                  <c:pt idx="3">
                    <c:v>0.43840620433565891</c:v>
                  </c:pt>
                  <c:pt idx="4">
                    <c:v>0.48790367901871806</c:v>
                  </c:pt>
                  <c:pt idx="5">
                    <c:v>0.19798989873223286</c:v>
                  </c:pt>
                  <c:pt idx="6">
                    <c:v>0.26162950903902266</c:v>
                  </c:pt>
                  <c:pt idx="7">
                    <c:v>0.24748737341529137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temp'!$CF$4:$CF$11</c:f>
              <c:numCache>
                <c:formatCode>0.00</c:formatCode>
                <c:ptCount val="8"/>
                <c:pt idx="0">
                  <c:v>7.830000000000001</c:v>
                </c:pt>
                <c:pt idx="1">
                  <c:v>7.58</c:v>
                </c:pt>
                <c:pt idx="2">
                  <c:v>7.05</c:v>
                </c:pt>
                <c:pt idx="3">
                  <c:v>7.54</c:v>
                </c:pt>
                <c:pt idx="4">
                  <c:v>7.3949999999999996</c:v>
                </c:pt>
                <c:pt idx="5">
                  <c:v>7.12</c:v>
                </c:pt>
                <c:pt idx="6">
                  <c:v>7.2349999999999994</c:v>
                </c:pt>
                <c:pt idx="7">
                  <c:v>6.9649999999999999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30-48CD-89CB-2981613BFA69}"/>
            </c:ext>
          </c:extLst>
        </c:ser>
        <c:ser>
          <c:idx val="3"/>
          <c:order val="3"/>
          <c:tx>
            <c:v>A100.1 Control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temp'!$CB$15:$CB$22</c:f>
                <c:numCache>
                  <c:formatCode>General</c:formatCode>
                  <c:ptCount val="8"/>
                  <c:pt idx="0">
                    <c:v>3.5355339059327251E-2</c:v>
                  </c:pt>
                  <c:pt idx="1">
                    <c:v>0.12727922061357835</c:v>
                  </c:pt>
                  <c:pt idx="2">
                    <c:v>7.7781745930519827E-2</c:v>
                  </c:pt>
                  <c:pt idx="3">
                    <c:v>0.16970562748477155</c:v>
                  </c:pt>
                  <c:pt idx="4">
                    <c:v>0</c:v>
                  </c:pt>
                  <c:pt idx="5">
                    <c:v>0.14849242404917495</c:v>
                  </c:pt>
                  <c:pt idx="6">
                    <c:v>2.1213203435595972E-2</c:v>
                  </c:pt>
                  <c:pt idx="7">
                    <c:v>0</c:v>
                  </c:pt>
                </c:numCache>
              </c:numRef>
            </c:plus>
            <c:minus>
              <c:numRef>
                <c:f>'OD, biomass, CO2, pH, temp'!$CB$15:$CB$22</c:f>
                <c:numCache>
                  <c:formatCode>General</c:formatCode>
                  <c:ptCount val="8"/>
                  <c:pt idx="0">
                    <c:v>3.5355339059327251E-2</c:v>
                  </c:pt>
                  <c:pt idx="1">
                    <c:v>0.12727922061357835</c:v>
                  </c:pt>
                  <c:pt idx="2">
                    <c:v>7.7781745930519827E-2</c:v>
                  </c:pt>
                  <c:pt idx="3">
                    <c:v>0.16970562748477155</c:v>
                  </c:pt>
                  <c:pt idx="4">
                    <c:v>0</c:v>
                  </c:pt>
                  <c:pt idx="5">
                    <c:v>0.14849242404917495</c:v>
                  </c:pt>
                  <c:pt idx="6">
                    <c:v>2.1213203435595972E-2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temp'!$CA$15:$CA$22</c:f>
              <c:numCache>
                <c:formatCode>0.00</c:formatCode>
                <c:ptCount val="8"/>
                <c:pt idx="0">
                  <c:v>7.8550000000000004</c:v>
                </c:pt>
                <c:pt idx="1">
                  <c:v>7.78</c:v>
                </c:pt>
                <c:pt idx="2">
                  <c:v>7.085</c:v>
                </c:pt>
                <c:pt idx="3">
                  <c:v>7.09</c:v>
                </c:pt>
                <c:pt idx="4">
                  <c:v>7.88</c:v>
                </c:pt>
                <c:pt idx="5">
                  <c:v>7.7650000000000006</c:v>
                </c:pt>
                <c:pt idx="6">
                  <c:v>7.915</c:v>
                </c:pt>
                <c:pt idx="7">
                  <c:v>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030-48CD-89CB-2981613BFA69}"/>
            </c:ext>
          </c:extLst>
        </c:ser>
        <c:ser>
          <c:idx val="4"/>
          <c:order val="4"/>
          <c:tx>
            <c:v>A100.1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temp'!$CG$15:$CG$22</c:f>
                <c:numCache>
                  <c:formatCode>General</c:formatCode>
                  <c:ptCount val="8"/>
                  <c:pt idx="0">
                    <c:v>0.32347076117221685</c:v>
                  </c:pt>
                  <c:pt idx="1">
                    <c:v>0.25999999999999984</c:v>
                  </c:pt>
                  <c:pt idx="2">
                    <c:v>5.1316014394468729E-2</c:v>
                  </c:pt>
                  <c:pt idx="3">
                    <c:v>9.8149545762236334E-2</c:v>
                  </c:pt>
                  <c:pt idx="4">
                    <c:v>0.44237992721189334</c:v>
                  </c:pt>
                  <c:pt idx="5">
                    <c:v>0.44933283877321945</c:v>
                  </c:pt>
                  <c:pt idx="6">
                    <c:v>0.25942243542145699</c:v>
                  </c:pt>
                  <c:pt idx="7">
                    <c:v>0.32908965343808683</c:v>
                  </c:pt>
                </c:numCache>
              </c:numRef>
            </c:plus>
            <c:minus>
              <c:numRef>
                <c:f>'OD, biomass, CO2, pH, temp'!$CG$15:$CG$22</c:f>
                <c:numCache>
                  <c:formatCode>General</c:formatCode>
                  <c:ptCount val="8"/>
                  <c:pt idx="0">
                    <c:v>0.32347076117221685</c:v>
                  </c:pt>
                  <c:pt idx="1">
                    <c:v>0.25999999999999984</c:v>
                  </c:pt>
                  <c:pt idx="2">
                    <c:v>5.1316014394468729E-2</c:v>
                  </c:pt>
                  <c:pt idx="3">
                    <c:v>9.8149545762236334E-2</c:v>
                  </c:pt>
                  <c:pt idx="4">
                    <c:v>0.44237992721189334</c:v>
                  </c:pt>
                  <c:pt idx="5">
                    <c:v>0.44933283877321945</c:v>
                  </c:pt>
                  <c:pt idx="6">
                    <c:v>0.25942243542145699</c:v>
                  </c:pt>
                  <c:pt idx="7">
                    <c:v>0.32908965343808683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temp'!$CF$15:$CF$22</c:f>
              <c:numCache>
                <c:formatCode>0.00</c:formatCode>
                <c:ptCount val="8"/>
                <c:pt idx="0">
                  <c:v>7.663333333333334</c:v>
                </c:pt>
                <c:pt idx="1">
                  <c:v>7.63</c:v>
                </c:pt>
                <c:pt idx="2">
                  <c:v>7.8066666666666675</c:v>
                </c:pt>
                <c:pt idx="3">
                  <c:v>7.8533333333333344</c:v>
                </c:pt>
                <c:pt idx="4">
                  <c:v>7.28</c:v>
                </c:pt>
                <c:pt idx="5">
                  <c:v>7.16</c:v>
                </c:pt>
                <c:pt idx="6">
                  <c:v>7.34</c:v>
                </c:pt>
                <c:pt idx="7">
                  <c:v>7.2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030-48CD-89CB-2981613BFA69}"/>
            </c:ext>
          </c:extLst>
        </c:ser>
        <c:ser>
          <c:idx val="6"/>
          <c:order val="6"/>
          <c:tx>
            <c:v>A100.2 Control</c:v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temp'!$CB$26:$CB$33</c:f>
                <c:numCache>
                  <c:formatCode>General</c:formatCode>
                  <c:ptCount val="8"/>
                  <c:pt idx="0">
                    <c:v>2.8284271247461926E-2</c:v>
                  </c:pt>
                  <c:pt idx="1">
                    <c:v>0</c:v>
                  </c:pt>
                  <c:pt idx="2">
                    <c:v>0.26162950903902266</c:v>
                  </c:pt>
                  <c:pt idx="3">
                    <c:v>0</c:v>
                  </c:pt>
                  <c:pt idx="4">
                    <c:v>7.0710678118653244E-3</c:v>
                  </c:pt>
                  <c:pt idx="5">
                    <c:v>3.5355339059327882E-2</c:v>
                  </c:pt>
                  <c:pt idx="6">
                    <c:v>2.12132034355966E-2</c:v>
                  </c:pt>
                  <c:pt idx="7">
                    <c:v>4.2426406871193201E-2</c:v>
                  </c:pt>
                </c:numCache>
              </c:numRef>
            </c:plus>
            <c:minus>
              <c:numRef>
                <c:f>'OD, biomass, CO2, pH, temp'!$CB$26:$CB$33</c:f>
                <c:numCache>
                  <c:formatCode>General</c:formatCode>
                  <c:ptCount val="8"/>
                  <c:pt idx="0">
                    <c:v>2.8284271247461926E-2</c:v>
                  </c:pt>
                  <c:pt idx="1">
                    <c:v>0</c:v>
                  </c:pt>
                  <c:pt idx="2">
                    <c:v>0.26162950903902266</c:v>
                  </c:pt>
                  <c:pt idx="3">
                    <c:v>0</c:v>
                  </c:pt>
                  <c:pt idx="4">
                    <c:v>7.0710678118653244E-3</c:v>
                  </c:pt>
                  <c:pt idx="5">
                    <c:v>3.5355339059327882E-2</c:v>
                  </c:pt>
                  <c:pt idx="6">
                    <c:v>2.12132034355966E-2</c:v>
                  </c:pt>
                  <c:pt idx="7">
                    <c:v>4.2426406871193201E-2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temp'!$CA$26:$CA$33</c:f>
              <c:numCache>
                <c:formatCode>0.00</c:formatCode>
                <c:ptCount val="8"/>
                <c:pt idx="0">
                  <c:v>7.7899999999999991</c:v>
                </c:pt>
                <c:pt idx="1">
                  <c:v>7.79</c:v>
                </c:pt>
                <c:pt idx="2">
                  <c:v>7.6050000000000004</c:v>
                </c:pt>
                <c:pt idx="3">
                  <c:v>7.84</c:v>
                </c:pt>
                <c:pt idx="4">
                  <c:v>7.8049999999999997</c:v>
                </c:pt>
                <c:pt idx="5">
                  <c:v>7.7949999999999999</c:v>
                </c:pt>
                <c:pt idx="6">
                  <c:v>7.8450000000000006</c:v>
                </c:pt>
                <c:pt idx="7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30-48CD-89CB-2981613BFA69}"/>
            </c:ext>
          </c:extLst>
        </c:ser>
        <c:ser>
          <c:idx val="7"/>
          <c:order val="7"/>
          <c:tx>
            <c:v>A100.2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temp'!$CG$26:$CG$33</c:f>
                <c:numCache>
                  <c:formatCode>General</c:formatCode>
                  <c:ptCount val="8"/>
                  <c:pt idx="0">
                    <c:v>0.24110855093366812</c:v>
                  </c:pt>
                  <c:pt idx="1">
                    <c:v>0.13316656236958774</c:v>
                  </c:pt>
                  <c:pt idx="2">
                    <c:v>0.46198845584422693</c:v>
                  </c:pt>
                  <c:pt idx="3">
                    <c:v>0.4361574639202373</c:v>
                  </c:pt>
                  <c:pt idx="4">
                    <c:v>0.44162578427140464</c:v>
                  </c:pt>
                  <c:pt idx="5">
                    <c:v>0.51215232109207498</c:v>
                  </c:pt>
                  <c:pt idx="6">
                    <c:v>0.43924177093411032</c:v>
                  </c:pt>
                  <c:pt idx="7">
                    <c:v>5.0000000000000266E-2</c:v>
                  </c:pt>
                </c:numCache>
              </c:numRef>
            </c:plus>
            <c:minus>
              <c:numRef>
                <c:f>'OD, biomass, CO2, pH, temp'!$CG$26:$CG$33</c:f>
                <c:numCache>
                  <c:formatCode>General</c:formatCode>
                  <c:ptCount val="8"/>
                  <c:pt idx="0">
                    <c:v>0.24110855093366812</c:v>
                  </c:pt>
                  <c:pt idx="1">
                    <c:v>0.13316656236958774</c:v>
                  </c:pt>
                  <c:pt idx="2">
                    <c:v>0.46198845584422693</c:v>
                  </c:pt>
                  <c:pt idx="3">
                    <c:v>0.4361574639202373</c:v>
                  </c:pt>
                  <c:pt idx="4">
                    <c:v>0.44162578427140464</c:v>
                  </c:pt>
                  <c:pt idx="5">
                    <c:v>0.51215232109207498</c:v>
                  </c:pt>
                  <c:pt idx="6">
                    <c:v>0.43924177093411032</c:v>
                  </c:pt>
                  <c:pt idx="7">
                    <c:v>5.0000000000000266E-2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temp'!$CF$26:$CF$33</c:f>
              <c:numCache>
                <c:formatCode>0.00</c:formatCode>
                <c:ptCount val="8"/>
                <c:pt idx="0">
                  <c:v>7.5466666666666669</c:v>
                </c:pt>
                <c:pt idx="1">
                  <c:v>7.76</c:v>
                </c:pt>
                <c:pt idx="2">
                  <c:v>7.2033333333333331</c:v>
                </c:pt>
                <c:pt idx="3">
                  <c:v>7.3066666666666658</c:v>
                </c:pt>
                <c:pt idx="4">
                  <c:v>7.2133333333333338</c:v>
                </c:pt>
                <c:pt idx="5">
                  <c:v>7.169999999999999</c:v>
                </c:pt>
                <c:pt idx="6">
                  <c:v>7.2333333333333343</c:v>
                </c:pt>
                <c:pt idx="7">
                  <c:v>6.98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030-48CD-89CB-2981613BFA69}"/>
            </c:ext>
          </c:extLst>
        </c:ser>
        <c:ser>
          <c:idx val="9"/>
          <c:order val="9"/>
          <c:tx>
            <c:v>A100.3 Control</c:v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</a:schemeClr>
              </a:solidFill>
              <a:ln w="9525">
                <a:solidFill>
                  <a:schemeClr val="accent4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temp'!$CB$37:$CB$44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0.28284271247461928</c:v>
                  </c:pt>
                  <c:pt idx="2">
                    <c:v>0.47376154339498677</c:v>
                  </c:pt>
                  <c:pt idx="3">
                    <c:v>1.4142135623730649E-2</c:v>
                  </c:pt>
                  <c:pt idx="4">
                    <c:v>0.16263455967290624</c:v>
                  </c:pt>
                  <c:pt idx="5">
                    <c:v>0.40305086527633166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plus>
            <c:minus>
              <c:numRef>
                <c:f>'OD, biomass, CO2, pH, temp'!$CB$37:$CB$44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0.28284271247461928</c:v>
                  </c:pt>
                  <c:pt idx="2">
                    <c:v>0.47376154339498677</c:v>
                  </c:pt>
                  <c:pt idx="3">
                    <c:v>1.4142135623730649E-2</c:v>
                  </c:pt>
                  <c:pt idx="4">
                    <c:v>0.16263455967290624</c:v>
                  </c:pt>
                  <c:pt idx="5">
                    <c:v>0.40305086527633166</c:v>
                  </c:pt>
                  <c:pt idx="6">
                    <c:v>0</c:v>
                  </c:pt>
                  <c:pt idx="7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temp'!$CA$37:$CA$44</c:f>
              <c:numCache>
                <c:formatCode>0.00</c:formatCode>
                <c:ptCount val="8"/>
                <c:pt idx="0">
                  <c:v>7.82</c:v>
                </c:pt>
                <c:pt idx="1">
                  <c:v>7.54</c:v>
                </c:pt>
                <c:pt idx="2">
                  <c:v>7.4649999999999999</c:v>
                </c:pt>
                <c:pt idx="3">
                  <c:v>7.87</c:v>
                </c:pt>
                <c:pt idx="4">
                  <c:v>7.5449999999999999</c:v>
                </c:pt>
                <c:pt idx="5">
                  <c:v>7.4749999999999996</c:v>
                </c:pt>
                <c:pt idx="6">
                  <c:v>7.84</c:v>
                </c:pt>
                <c:pt idx="7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030-48CD-89CB-2981613BFA69}"/>
            </c:ext>
          </c:extLst>
        </c:ser>
        <c:ser>
          <c:idx val="10"/>
          <c:order val="10"/>
          <c:tx>
            <c:v>A100.3</c:v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</a:schemeClr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'OD, biomass, CO2, pH, temp'!$CG$37:$CG$44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1.0877919644084146E-15</c:v>
                  </c:pt>
                  <c:pt idx="2">
                    <c:v>2.9999999999999805E-2</c:v>
                  </c:pt>
                  <c:pt idx="3">
                    <c:v>8.0000000000000071E-2</c:v>
                  </c:pt>
                  <c:pt idx="4">
                    <c:v>4.0414518843273968E-2</c:v>
                  </c:pt>
                  <c:pt idx="5">
                    <c:v>9.0737717258774497E-2</c:v>
                  </c:pt>
                  <c:pt idx="6">
                    <c:v>0.14177446878757843</c:v>
                  </c:pt>
                  <c:pt idx="7">
                    <c:v>0.14730919862656255</c:v>
                  </c:pt>
                </c:numCache>
              </c:numRef>
            </c:plus>
            <c:minus>
              <c:numRef>
                <c:f>'OD, biomass, CO2, pH, temp'!$CG$37:$CG$44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1.0877919644084146E-15</c:v>
                  </c:pt>
                  <c:pt idx="2">
                    <c:v>2.9999999999999805E-2</c:v>
                  </c:pt>
                  <c:pt idx="3">
                    <c:v>8.0000000000000071E-2</c:v>
                  </c:pt>
                  <c:pt idx="4">
                    <c:v>4.0414518843273968E-2</c:v>
                  </c:pt>
                  <c:pt idx="5">
                    <c:v>9.0737717258774497E-2</c:v>
                  </c:pt>
                  <c:pt idx="6">
                    <c:v>0.14177446878757843</c:v>
                  </c:pt>
                  <c:pt idx="7">
                    <c:v>0.14730919862656255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'OD, biomass, CO2, pH, temp'!$B$24:$B$31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'OD, biomass, CO2, pH, temp'!$CF$37:$CF$44</c:f>
              <c:numCache>
                <c:formatCode>0.00</c:formatCode>
                <c:ptCount val="8"/>
                <c:pt idx="0">
                  <c:v>7.82</c:v>
                </c:pt>
                <c:pt idx="1">
                  <c:v>7.74</c:v>
                </c:pt>
                <c:pt idx="2">
                  <c:v>7.0100000000000007</c:v>
                </c:pt>
                <c:pt idx="3">
                  <c:v>7.12</c:v>
                </c:pt>
                <c:pt idx="4">
                  <c:v>7.0333333333333341</c:v>
                </c:pt>
                <c:pt idx="5">
                  <c:v>6.9533333333333331</c:v>
                </c:pt>
                <c:pt idx="6">
                  <c:v>7.04</c:v>
                </c:pt>
                <c:pt idx="7">
                  <c:v>7.0200000000000005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030-48CD-89CB-2981613BF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2236096"/>
        <c:axId val="512236424"/>
        <c:extLst>
          <c:ext xmlns:c15="http://schemas.microsoft.com/office/drawing/2012/chart" uri="{02D57815-91ED-43cb-92C2-25804820EDAC}">
            <c15:filteredLineSeries>
              <c15:ser>
                <c:idx val="2"/>
                <c:order val="2"/>
                <c:tx>
                  <c:v>Yeast (parental)</c:v>
                </c:tx>
                <c:spPr>
                  <a:ln w="28575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>
                        <c:ext uri="{02D57815-91ED-43cb-92C2-25804820EDAC}">
                          <c15:formulaRef>
                            <c15:sqref>'OD, biomass, CO2, pH, temp'!$CL$4:$CL$11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2.3094010767585053E-2</c:v>
                        </c:pt>
                        <c:pt idx="1">
                          <c:v>2.3094010767585053E-2</c:v>
                        </c:pt>
                        <c:pt idx="2">
                          <c:v>5.291502622129169E-2</c:v>
                        </c:pt>
                        <c:pt idx="3">
                          <c:v>2.0816659994661379E-2</c:v>
                        </c:pt>
                        <c:pt idx="4">
                          <c:v>2.0816659994661382E-2</c:v>
                        </c:pt>
                        <c:pt idx="5">
                          <c:v>1.1547005383792781E-2</c:v>
                        </c:pt>
                        <c:pt idx="6">
                          <c:v>1.5275252316519529E-2</c:v>
                        </c:pt>
                        <c:pt idx="7">
                          <c:v>0</c:v>
                        </c:pt>
                      </c:numCache>
                    </c:numRef>
                  </c:plus>
                  <c:minus>
                    <c:numRef>
                      <c:extLst>
                        <c:ext uri="{02D57815-91ED-43cb-92C2-25804820EDAC}">
                          <c15:formulaRef>
                            <c15:sqref>'OD, biomass, CO2, pH, temp'!$CL$4:$CL$11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2.3094010767585053E-2</c:v>
                        </c:pt>
                        <c:pt idx="1">
                          <c:v>2.3094010767585053E-2</c:v>
                        </c:pt>
                        <c:pt idx="2">
                          <c:v>5.291502622129169E-2</c:v>
                        </c:pt>
                        <c:pt idx="3">
                          <c:v>2.0816659994661379E-2</c:v>
                        </c:pt>
                        <c:pt idx="4">
                          <c:v>2.0816659994661382E-2</c:v>
                        </c:pt>
                        <c:pt idx="5">
                          <c:v>1.1547005383792781E-2</c:v>
                        </c:pt>
                        <c:pt idx="6">
                          <c:v>1.5275252316519529E-2</c:v>
                        </c:pt>
                        <c:pt idx="7">
                          <c:v>0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>
                      <c:ext uri="{02D57815-91ED-43cb-92C2-25804820EDAC}">
                        <c15:formulaRef>
                          <c15:sqref>'OD, biomass, CO2, pH, temp'!$B$24:$B$31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'OD, biomass, CO2, pH, temp'!$CK$4:$CK$11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5.4033333333333333</c:v>
                      </c:pt>
                      <c:pt idx="1">
                        <c:v>5.0399999999999991</c:v>
                      </c:pt>
                      <c:pt idx="2">
                        <c:v>4.7700000000000005</c:v>
                      </c:pt>
                      <c:pt idx="3">
                        <c:v>4.7433333333333332</c:v>
                      </c:pt>
                      <c:pt idx="4">
                        <c:v>4.7233333333333336</c:v>
                      </c:pt>
                      <c:pt idx="5">
                        <c:v>4.7233333333333336</c:v>
                      </c:pt>
                      <c:pt idx="6">
                        <c:v>4.7166666666666668</c:v>
                      </c:pt>
                      <c:pt idx="7">
                        <c:v>4.71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8-1030-48CD-89CB-2981613BFA69}"/>
                  </c:ext>
                </c:extLst>
              </c15:ser>
            </c15:filteredLineSeries>
            <c15:filteredLineSeries>
              <c15:ser>
                <c:idx val="5"/>
                <c:order val="5"/>
                <c:tx>
                  <c:v>Yeast (A100.1)</c:v>
                </c:tx>
                <c:spPr>
                  <a:ln w="28575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temp'!$CL$15:$CL$22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7.2111025509280099E-2</c:v>
                        </c:pt>
                        <c:pt idx="1">
                          <c:v>5.1961524227066236E-2</c:v>
                        </c:pt>
                        <c:pt idx="2">
                          <c:v>5.1961524227066236E-2</c:v>
                        </c:pt>
                        <c:pt idx="3">
                          <c:v>4.5825756949558392E-2</c:v>
                        </c:pt>
                        <c:pt idx="4">
                          <c:v>5.033222956847147E-2</c:v>
                        </c:pt>
                        <c:pt idx="5">
                          <c:v>4.6188021535170098E-2</c:v>
                        </c:pt>
                        <c:pt idx="6">
                          <c:v>4.6188021535169592E-2</c:v>
                        </c:pt>
                        <c:pt idx="7">
                          <c:v>3.4641016151377324E-2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temp'!$CL$15:$CL$22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7.2111025509280099E-2</c:v>
                        </c:pt>
                        <c:pt idx="1">
                          <c:v>5.1961524227066236E-2</c:v>
                        </c:pt>
                        <c:pt idx="2">
                          <c:v>5.1961524227066236E-2</c:v>
                        </c:pt>
                        <c:pt idx="3">
                          <c:v>4.5825756949558392E-2</c:v>
                        </c:pt>
                        <c:pt idx="4">
                          <c:v>5.033222956847147E-2</c:v>
                        </c:pt>
                        <c:pt idx="5">
                          <c:v>4.6188021535170098E-2</c:v>
                        </c:pt>
                        <c:pt idx="6">
                          <c:v>4.6188021535169592E-2</c:v>
                        </c:pt>
                        <c:pt idx="7">
                          <c:v>3.4641016151377324E-2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temp'!$B$24:$B$31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temp'!$CK$15:$CK$22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5.4200000000000008</c:v>
                      </c:pt>
                      <c:pt idx="1">
                        <c:v>5.1150000000000002</c:v>
                      </c:pt>
                      <c:pt idx="2">
                        <c:v>4.82</c:v>
                      </c:pt>
                      <c:pt idx="3">
                        <c:v>4.78</c:v>
                      </c:pt>
                      <c:pt idx="4">
                        <c:v>4.753333333333333</c:v>
                      </c:pt>
                      <c:pt idx="5">
                        <c:v>4.7333333333333334</c:v>
                      </c:pt>
                      <c:pt idx="6">
                        <c:v>4.7433333333333332</c:v>
                      </c:pt>
                      <c:pt idx="7">
                        <c:v>4.7300000000000004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1030-48CD-89CB-2981613BFA69}"/>
                  </c:ext>
                </c:extLst>
              </c15:ser>
            </c15:filteredLineSeries>
            <c15:filteredLineSeries>
              <c15:ser>
                <c:idx val="8"/>
                <c:order val="8"/>
                <c:tx>
                  <c:v>Yeast (A100.2)</c:v>
                </c:tx>
                <c:spPr>
                  <a:ln w="28575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9525">
                      <a:solidFill>
                        <a:schemeClr val="accent3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temp'!$CL$26:$CL$33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5.7735026918961348E-3</c:v>
                        </c:pt>
                        <c:pt idx="1">
                          <c:v>1.7320508075688402E-2</c:v>
                        </c:pt>
                        <c:pt idx="2">
                          <c:v>5.7735026918961348E-3</c:v>
                        </c:pt>
                        <c:pt idx="3">
                          <c:v>1.7320508075688915E-2</c:v>
                        </c:pt>
                        <c:pt idx="4">
                          <c:v>2.6457513110645845E-2</c:v>
                        </c:pt>
                        <c:pt idx="5">
                          <c:v>1.7320508075688405E-2</c:v>
                        </c:pt>
                        <c:pt idx="6">
                          <c:v>1.7320508075688915E-2</c:v>
                        </c:pt>
                        <c:pt idx="7">
                          <c:v>1.7320508075688915E-2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temp'!$CL$26:$CL$33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5.7735026918961348E-3</c:v>
                        </c:pt>
                        <c:pt idx="1">
                          <c:v>1.7320508075688402E-2</c:v>
                        </c:pt>
                        <c:pt idx="2">
                          <c:v>5.7735026918961348E-3</c:v>
                        </c:pt>
                        <c:pt idx="3">
                          <c:v>1.7320508075688915E-2</c:v>
                        </c:pt>
                        <c:pt idx="4">
                          <c:v>2.6457513110645845E-2</c:v>
                        </c:pt>
                        <c:pt idx="5">
                          <c:v>1.7320508075688405E-2</c:v>
                        </c:pt>
                        <c:pt idx="6">
                          <c:v>1.7320508075688915E-2</c:v>
                        </c:pt>
                        <c:pt idx="7">
                          <c:v>1.7320508075688915E-2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temp'!$B$24:$B$31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temp'!$CK$26:$CK$33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5.293333333333333</c:v>
                      </c:pt>
                      <c:pt idx="1">
                        <c:v>4.99</c:v>
                      </c:pt>
                      <c:pt idx="2">
                        <c:v>4.6966666666666663</c:v>
                      </c:pt>
                      <c:pt idx="3">
                        <c:v>4.6900000000000004</c:v>
                      </c:pt>
                      <c:pt idx="4">
                        <c:v>4.6800000000000006</c:v>
                      </c:pt>
                      <c:pt idx="5">
                        <c:v>4.67</c:v>
                      </c:pt>
                      <c:pt idx="6">
                        <c:v>4.6800000000000006</c:v>
                      </c:pt>
                      <c:pt idx="7">
                        <c:v>4.6800000000000006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1030-48CD-89CB-2981613BFA69}"/>
                  </c:ext>
                </c:extLst>
              </c15:ser>
            </c15:filteredLineSeries>
            <c15:filteredLineSeries>
              <c15:ser>
                <c:idx val="11"/>
                <c:order val="11"/>
                <c:tx>
                  <c:v>Yeast (A100.3)</c:v>
                </c:tx>
                <c:spPr>
                  <a:ln w="28575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>
                        <a:lumMod val="60000"/>
                      </a:schemeClr>
                    </a:solidFill>
                    <a:ln w="9525">
                      <a:solidFill>
                        <a:schemeClr val="accent6">
                          <a:lumMod val="60000"/>
                        </a:schemeClr>
                      </a:solidFill>
                    </a:ln>
                    <a:effectLst/>
                  </c:spPr>
                </c:marker>
                <c:errBars>
                  <c:errDir val="y"/>
                  <c:errBarType val="both"/>
                  <c:errValType val="cust"/>
                  <c:noEndCap val="0"/>
                  <c:pl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temp'!$CL$37:$CL$44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1.154700538379227E-2</c:v>
                        </c:pt>
                        <c:pt idx="1">
                          <c:v>2.3094010767585053E-2</c:v>
                        </c:pt>
                        <c:pt idx="2">
                          <c:v>1.7320508075688405E-2</c:v>
                        </c:pt>
                        <c:pt idx="3">
                          <c:v>1.7320508075688402E-2</c:v>
                        </c:pt>
                        <c:pt idx="4">
                          <c:v>1.7320508075688405E-2</c:v>
                        </c:pt>
                        <c:pt idx="5">
                          <c:v>1.154700538379227E-2</c:v>
                        </c:pt>
                        <c:pt idx="6">
                          <c:v>1.7320508075688915E-2</c:v>
                        </c:pt>
                        <c:pt idx="7">
                          <c:v>1.154700538379227E-2</c:v>
                        </c:pt>
                      </c:numCache>
                    </c:numRef>
                  </c:plus>
                  <c:minus>
                    <c:numRef>
                      <c:extLst xmlns:c15="http://schemas.microsoft.com/office/drawing/2012/chart">
                        <c:ext xmlns:c15="http://schemas.microsoft.com/office/drawing/2012/chart" uri="{02D57815-91ED-43cb-92C2-25804820EDAC}">
                          <c15:formulaRef>
                            <c15:sqref>'OD, biomass, CO2, pH, temp'!$CL$37:$CL$44</c15:sqref>
                          </c15:formulaRef>
                        </c:ext>
                      </c:extLst>
                      <c:numCache>
                        <c:formatCode>General</c:formatCode>
                        <c:ptCount val="8"/>
                        <c:pt idx="0">
                          <c:v>1.154700538379227E-2</c:v>
                        </c:pt>
                        <c:pt idx="1">
                          <c:v>2.3094010767585053E-2</c:v>
                        </c:pt>
                        <c:pt idx="2">
                          <c:v>1.7320508075688405E-2</c:v>
                        </c:pt>
                        <c:pt idx="3">
                          <c:v>1.7320508075688402E-2</c:v>
                        </c:pt>
                        <c:pt idx="4">
                          <c:v>1.7320508075688405E-2</c:v>
                        </c:pt>
                        <c:pt idx="5">
                          <c:v>1.154700538379227E-2</c:v>
                        </c:pt>
                        <c:pt idx="6">
                          <c:v>1.7320508075688915E-2</c:v>
                        </c:pt>
                        <c:pt idx="7">
                          <c:v>1.154700538379227E-2</c:v>
                        </c:pt>
                      </c:numCache>
                    </c:numRef>
                  </c:minus>
                  <c:spPr>
                    <a:noFill/>
                    <a:ln w="9525" cap="flat" cmpd="sng" algn="ctr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round/>
                    </a:ln>
                    <a:effectLst/>
                  </c:spPr>
                </c:errBar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temp'!$B$24:$B$31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'OD, biomass, CO2, pH, temp'!$CK$37:$CK$44</c15:sqref>
                        </c15:formulaRef>
                      </c:ext>
                    </c:extLst>
                    <c:numCache>
                      <c:formatCode>0.00</c:formatCode>
                      <c:ptCount val="8"/>
                      <c:pt idx="0">
                        <c:v>5.3033333333333337</c:v>
                      </c:pt>
                      <c:pt idx="1">
                        <c:v>4.99</c:v>
                      </c:pt>
                      <c:pt idx="2">
                        <c:v>4.7</c:v>
                      </c:pt>
                      <c:pt idx="3">
                        <c:v>4.67</c:v>
                      </c:pt>
                      <c:pt idx="4">
                        <c:v>4.66</c:v>
                      </c:pt>
                      <c:pt idx="5">
                        <c:v>4.6633333333333331</c:v>
                      </c:pt>
                      <c:pt idx="6">
                        <c:v>4.6700000000000008</c:v>
                      </c:pt>
                      <c:pt idx="7">
                        <c:v>4.666666666666667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1030-48CD-89CB-2981613BFA69}"/>
                  </c:ext>
                </c:extLst>
              </c15:ser>
            </c15:filteredLineSeries>
          </c:ext>
        </c:extLst>
      </c:lineChart>
      <c:catAx>
        <c:axId val="5122360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Time</a:t>
                </a:r>
                <a:r>
                  <a:rPr lang="en-ZA" baseline="0"/>
                  <a:t> (days)</a:t>
                </a:r>
                <a:endParaRPr lang="en-Z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424"/>
        <c:crosses val="autoZero"/>
        <c:auto val="1"/>
        <c:lblAlgn val="ctr"/>
        <c:lblOffset val="100"/>
        <c:noMultiLvlLbl val="0"/>
      </c:catAx>
      <c:valAx>
        <c:axId val="512236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pH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23609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span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69</xdr:col>
      <xdr:colOff>119062</xdr:colOff>
      <xdr:row>22</xdr:row>
      <xdr:rowOff>104775</xdr:rowOff>
    </xdr:from>
    <xdr:to>
      <xdr:col>75</xdr:col>
      <xdr:colOff>0</xdr:colOff>
      <xdr:row>36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2B9798-5E9F-4B44-B648-2307FBA30E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61</xdr:col>
      <xdr:colOff>257176</xdr:colOff>
      <xdr:row>22</xdr:row>
      <xdr:rowOff>76200</xdr:rowOff>
    </xdr:from>
    <xdr:to>
      <xdr:col>69</xdr:col>
      <xdr:colOff>266700</xdr:colOff>
      <xdr:row>36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3B7C909-C6DF-4E02-B729-F66613E263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90</xdr:col>
      <xdr:colOff>178594</xdr:colOff>
      <xdr:row>16</xdr:row>
      <xdr:rowOff>26195</xdr:rowOff>
    </xdr:from>
    <xdr:to>
      <xdr:col>97</xdr:col>
      <xdr:colOff>476250</xdr:colOff>
      <xdr:row>35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1F1E28-72FC-4153-86AA-658CFBE69C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reening%20of%20Algae%20(Parental,%20A100.1,%20.2%20and%20.3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creening%20of%20Algae%20(Parental,%20A100.4,%20.5%20and%20.6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Dry Mass"/>
      <sheetName val="ANOVA"/>
      <sheetName val="XLSTAT_20211013_173855_1_HID"/>
      <sheetName val="Wet Mass"/>
      <sheetName val="ANOVA2"/>
      <sheetName val="XLSTAT_20211014_133236_1_HID"/>
      <sheetName val="ANOVA1"/>
      <sheetName val="XLSTAT_20211013_174130_1_HID"/>
      <sheetName val="Glucose"/>
      <sheetName val="Sheet2"/>
    </sheetNames>
    <sheetDataSet>
      <sheetData sheetId="0">
        <row r="5">
          <cell r="N5">
            <v>8.6999999999999994E-2</v>
          </cell>
        </row>
        <row r="15">
          <cell r="B15">
            <v>0</v>
          </cell>
        </row>
        <row r="16">
          <cell r="B16">
            <v>1</v>
          </cell>
        </row>
        <row r="17">
          <cell r="B17">
            <v>2</v>
          </cell>
        </row>
        <row r="18">
          <cell r="B18">
            <v>3</v>
          </cell>
        </row>
        <row r="19">
          <cell r="B19">
            <v>4</v>
          </cell>
        </row>
        <row r="20">
          <cell r="B20">
            <v>5</v>
          </cell>
        </row>
        <row r="21">
          <cell r="B21">
            <v>6</v>
          </cell>
        </row>
        <row r="22">
          <cell r="B22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B4">
            <v>0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ontrol and Exp separate"/>
      <sheetName val="Sheet4"/>
      <sheetName val="Sheet2"/>
      <sheetName val="Sheet3"/>
      <sheetName val="parentals combined"/>
      <sheetName val="Glucose"/>
    </sheetNames>
    <sheetDataSet>
      <sheetData sheetId="0">
        <row r="5">
          <cell r="BJ5">
            <v>0</v>
          </cell>
          <cell r="BK5">
            <v>0</v>
          </cell>
          <cell r="BL5">
            <v>32</v>
          </cell>
        </row>
        <row r="6">
          <cell r="BJ6">
            <v>2.5266666666667938</v>
          </cell>
          <cell r="BK6">
            <v>1.5799156095605815</v>
          </cell>
          <cell r="BL6">
            <v>31</v>
          </cell>
        </row>
        <row r="7">
          <cell r="BJ7">
            <v>11.74666666666667</v>
          </cell>
          <cell r="BK7">
            <v>3.3564465336621669</v>
          </cell>
          <cell r="BL7">
            <v>31</v>
          </cell>
        </row>
        <row r="8">
          <cell r="BJ8">
            <v>18.546666666666777</v>
          </cell>
          <cell r="BK8">
            <v>4.1219574637946943</v>
          </cell>
          <cell r="BL8">
            <v>32</v>
          </cell>
        </row>
        <row r="9">
          <cell r="BJ9">
            <v>22.860000000000053</v>
          </cell>
          <cell r="BK9">
            <v>4.4916366727507002</v>
          </cell>
          <cell r="BL9">
            <v>34</v>
          </cell>
        </row>
        <row r="10">
          <cell r="BJ10">
            <v>25.906666666666752</v>
          </cell>
          <cell r="BK10">
            <v>4.5876936834681832</v>
          </cell>
          <cell r="BL10">
            <v>28</v>
          </cell>
        </row>
        <row r="11">
          <cell r="BJ11">
            <v>29.820000000000011</v>
          </cell>
          <cell r="BK11">
            <v>4.728636167014697</v>
          </cell>
          <cell r="BL11">
            <v>34</v>
          </cell>
        </row>
        <row r="12">
          <cell r="BJ12">
            <v>33.660000000000004</v>
          </cell>
          <cell r="BK12">
            <v>5.0109879265469646</v>
          </cell>
          <cell r="BL12">
            <v>32</v>
          </cell>
        </row>
        <row r="15">
          <cell r="B15">
            <v>0</v>
          </cell>
          <cell r="BJ15">
            <v>0</v>
          </cell>
          <cell r="BK15">
            <v>0</v>
          </cell>
          <cell r="BL15">
            <v>32</v>
          </cell>
        </row>
        <row r="16">
          <cell r="B16">
            <v>1</v>
          </cell>
          <cell r="BJ16">
            <v>2.3000000000000305</v>
          </cell>
          <cell r="BK16">
            <v>1.3260467563399299</v>
          </cell>
          <cell r="BL16">
            <v>33</v>
          </cell>
        </row>
        <row r="17">
          <cell r="B17">
            <v>2</v>
          </cell>
          <cell r="BJ17">
            <v>12.20666666666663</v>
          </cell>
          <cell r="BK17">
            <v>3.5005332927044428</v>
          </cell>
          <cell r="BL17">
            <v>31</v>
          </cell>
        </row>
        <row r="18">
          <cell r="B18">
            <v>3</v>
          </cell>
          <cell r="BJ18">
            <v>18.839999999999993</v>
          </cell>
          <cell r="BK18">
            <v>3.6424167801062142</v>
          </cell>
          <cell r="BL18">
            <v>31</v>
          </cell>
        </row>
        <row r="19">
          <cell r="B19">
            <v>4</v>
          </cell>
          <cell r="BJ19">
            <v>25.046666666666699</v>
          </cell>
          <cell r="BK19">
            <v>3.7524569728822335</v>
          </cell>
          <cell r="BL19">
            <v>30</v>
          </cell>
        </row>
        <row r="20">
          <cell r="B20">
            <v>5</v>
          </cell>
          <cell r="BJ20">
            <v>29.406666666666677</v>
          </cell>
          <cell r="BK20">
            <v>3.6418310412940897</v>
          </cell>
          <cell r="BL20">
            <v>32</v>
          </cell>
        </row>
        <row r="21">
          <cell r="B21">
            <v>6</v>
          </cell>
          <cell r="BJ21">
            <v>33.899999999999942</v>
          </cell>
          <cell r="BK21">
            <v>3.4207016824037315</v>
          </cell>
          <cell r="BL21">
            <v>33</v>
          </cell>
        </row>
        <row r="22">
          <cell r="B22">
            <v>7</v>
          </cell>
          <cell r="BJ22">
            <v>37.900000000000013</v>
          </cell>
          <cell r="BK22">
            <v>3.355413536361707</v>
          </cell>
          <cell r="BL22">
            <v>31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3">
          <cell r="AA3">
            <v>0</v>
          </cell>
          <cell r="AE3">
            <v>155.01446666666666</v>
          </cell>
          <cell r="AF3">
            <v>33.132386006645177</v>
          </cell>
          <cell r="AK3">
            <v>171.15720000000002</v>
          </cell>
          <cell r="AQ3">
            <v>190.83806666666669</v>
          </cell>
          <cell r="AR3">
            <v>64.350939852447596</v>
          </cell>
          <cell r="AW3">
            <v>187.74220000000003</v>
          </cell>
          <cell r="AX3">
            <v>69.108323848289174</v>
          </cell>
        </row>
        <row r="4">
          <cell r="AA4">
            <v>1</v>
          </cell>
          <cell r="AE4">
            <v>214.72046666666665</v>
          </cell>
          <cell r="AF4">
            <v>6.7762123707372588</v>
          </cell>
          <cell r="AK4">
            <v>189.06899999999999</v>
          </cell>
          <cell r="AQ4">
            <v>171.15720000000002</v>
          </cell>
          <cell r="AR4">
            <v>41.306972705827633</v>
          </cell>
          <cell r="AW4">
            <v>178.89686666666668</v>
          </cell>
          <cell r="AX4">
            <v>55.544978309954644</v>
          </cell>
        </row>
        <row r="5">
          <cell r="AA5">
            <v>2</v>
          </cell>
          <cell r="AE5">
            <v>97.298666666666676</v>
          </cell>
          <cell r="AF5">
            <v>24.931251043085126</v>
          </cell>
          <cell r="AK5">
            <v>150.14953333333332</v>
          </cell>
          <cell r="AQ5">
            <v>92.876000000000005</v>
          </cell>
          <cell r="AR5">
            <v>28.145678318349361</v>
          </cell>
          <cell r="AW5">
            <v>76.290999999999997</v>
          </cell>
          <cell r="AX5">
            <v>7.6507020253046267</v>
          </cell>
        </row>
        <row r="6">
          <cell r="AA6">
            <v>3</v>
          </cell>
          <cell r="AE6">
            <v>91.106933333333359</v>
          </cell>
          <cell r="AF6">
            <v>43.630004547940757</v>
          </cell>
          <cell r="AK6">
            <v>110.34553333333334</v>
          </cell>
          <cell r="AQ6">
            <v>72.642300000000006</v>
          </cell>
          <cell r="AR6">
            <v>3.2836624704740887</v>
          </cell>
          <cell r="AW6">
            <v>90.443533333333335</v>
          </cell>
          <cell r="AX6">
            <v>25.670522806778504</v>
          </cell>
        </row>
        <row r="7">
          <cell r="AA7">
            <v>4</v>
          </cell>
          <cell r="AE7">
            <v>95.529600000000002</v>
          </cell>
          <cell r="AF7">
            <v>44.009977999994533</v>
          </cell>
          <cell r="AK7">
            <v>93.760533333333342</v>
          </cell>
          <cell r="AQ7">
            <v>66.561133333333316</v>
          </cell>
          <cell r="AR7">
            <v>32.120710896450198</v>
          </cell>
          <cell r="AW7">
            <v>89.33786666666667</v>
          </cell>
          <cell r="AX7">
            <v>45.723293952353536</v>
          </cell>
        </row>
        <row r="8">
          <cell r="AA8">
            <v>5</v>
          </cell>
          <cell r="AE8">
            <v>84.915200000000013</v>
          </cell>
          <cell r="AF8">
            <v>22.408783946479545</v>
          </cell>
          <cell r="AK8">
            <v>65.013199999999998</v>
          </cell>
          <cell r="AQ8">
            <v>67.445666666666682</v>
          </cell>
          <cell r="AR8">
            <v>5.1529286287831777</v>
          </cell>
          <cell r="AW8">
            <v>84.694066666666686</v>
          </cell>
          <cell r="AX8">
            <v>12.310196931541412</v>
          </cell>
        </row>
        <row r="9">
          <cell r="AA9">
            <v>6</v>
          </cell>
          <cell r="AE9">
            <v>71.426066666666671</v>
          </cell>
          <cell r="AF9">
            <v>20.6543741975721</v>
          </cell>
          <cell r="AK9">
            <v>57.052399999999999</v>
          </cell>
          <cell r="AQ9">
            <v>53.956533333333333</v>
          </cell>
          <cell r="AR9">
            <v>11.284302047239516</v>
          </cell>
          <cell r="AW9">
            <v>55.062199999999997</v>
          </cell>
          <cell r="AX9">
            <v>11.661507794449211</v>
          </cell>
        </row>
        <row r="10">
          <cell r="AA10">
            <v>7</v>
          </cell>
          <cell r="AE10">
            <v>29.189600000000002</v>
          </cell>
          <cell r="AF10">
            <v>32.173190160753407</v>
          </cell>
          <cell r="AK10">
            <v>40.467400000000005</v>
          </cell>
          <cell r="AQ10">
            <v>30.074133333333336</v>
          </cell>
          <cell r="AR10">
            <v>6.6450474681023293</v>
          </cell>
          <cell r="AW10">
            <v>24.988066666666672</v>
          </cell>
          <cell r="AX10">
            <v>8.5301305531236284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36FA-3B0B-4E4C-84D3-F716B7B212BC}">
  <sheetPr codeName="Sheet7"/>
  <dimension ref="A1:CL88"/>
  <sheetViews>
    <sheetView tabSelected="1" topLeftCell="B1" zoomScale="90" zoomScaleNormal="90" workbookViewId="0">
      <pane xSplit="10" topLeftCell="AM1" activePane="topRight" state="frozen"/>
      <selection activeCell="B1" sqref="B1"/>
      <selection pane="topRight" activeCell="BY46" sqref="BY46"/>
    </sheetView>
  </sheetViews>
  <sheetFormatPr defaultRowHeight="15" x14ac:dyDescent="0.25"/>
  <cols>
    <col min="1" max="1" width="0" hidden="1" customWidth="1"/>
    <col min="2" max="2" width="11.5703125" bestFit="1" customWidth="1"/>
    <col min="3" max="11" width="0" hidden="1" customWidth="1"/>
    <col min="41" max="41" width="11.7109375" customWidth="1"/>
    <col min="43" max="43" width="11.42578125" customWidth="1"/>
    <col min="51" max="51" width="8.85546875" customWidth="1"/>
  </cols>
  <sheetData>
    <row r="1" spans="1:90" ht="15.75" customHeight="1" x14ac:dyDescent="0.25">
      <c r="B1" s="44" t="s">
        <v>42</v>
      </c>
      <c r="L1" s="3" t="s">
        <v>41</v>
      </c>
      <c r="M1" t="s">
        <v>40</v>
      </c>
      <c r="Z1" s="41" t="s">
        <v>39</v>
      </c>
      <c r="AA1" s="19"/>
      <c r="AB1" s="19"/>
      <c r="AC1" s="19"/>
      <c r="AD1" s="19"/>
      <c r="AE1" s="42"/>
      <c r="AF1" s="41"/>
      <c r="AG1" s="41"/>
      <c r="AH1" s="41"/>
      <c r="AI1" s="41"/>
      <c r="AJ1" s="41"/>
      <c r="AK1" s="41"/>
      <c r="AL1" s="43"/>
      <c r="AM1" s="43"/>
      <c r="AN1" s="19"/>
      <c r="AO1" s="19"/>
      <c r="AP1" s="19"/>
      <c r="AQ1" s="19"/>
      <c r="AR1" s="42"/>
      <c r="AS1" s="41"/>
      <c r="AT1" s="41"/>
      <c r="AU1" s="40"/>
      <c r="AV1" s="40"/>
      <c r="AW1" s="40"/>
      <c r="AX1" s="40"/>
      <c r="AY1" s="40"/>
      <c r="AZ1" s="40"/>
      <c r="BA1" s="19"/>
      <c r="BB1" s="19"/>
      <c r="BC1" s="19"/>
      <c r="BJ1" s="39"/>
      <c r="BK1" s="24"/>
      <c r="BL1" s="38"/>
      <c r="BM1" s="37"/>
      <c r="BN1" s="24"/>
      <c r="BO1" s="38"/>
      <c r="BP1" s="37"/>
      <c r="BQ1" s="24"/>
      <c r="BR1" s="23"/>
      <c r="BS1" s="24"/>
      <c r="BT1" s="24"/>
      <c r="BU1" s="23"/>
      <c r="BV1" s="23"/>
      <c r="BW1" s="28"/>
      <c r="BX1" s="36"/>
      <c r="BY1" t="s">
        <v>10</v>
      </c>
    </row>
    <row r="2" spans="1:90" x14ac:dyDescent="0.25">
      <c r="A2" s="11"/>
      <c r="B2" s="11"/>
      <c r="C2" s="11" t="s">
        <v>10</v>
      </c>
      <c r="D2" s="11"/>
      <c r="E2" s="11"/>
      <c r="F2" s="11"/>
      <c r="G2" s="11"/>
      <c r="H2" s="11"/>
      <c r="I2" s="11"/>
      <c r="J2" s="11"/>
      <c r="K2" s="11"/>
      <c r="L2" s="35" t="s">
        <v>38</v>
      </c>
      <c r="M2" s="3"/>
      <c r="N2" s="35" t="s">
        <v>38</v>
      </c>
      <c r="O2" s="3"/>
      <c r="P2" s="3"/>
      <c r="Q2" s="3"/>
      <c r="R2" s="3"/>
      <c r="S2" s="3"/>
      <c r="T2" s="3"/>
      <c r="U2" s="3"/>
      <c r="V2" s="3"/>
      <c r="W2" s="3"/>
      <c r="X2" s="3"/>
      <c r="Z2" s="51" t="s">
        <v>9</v>
      </c>
      <c r="AA2" s="52"/>
      <c r="AB2" s="48"/>
      <c r="AC2" s="51" t="s">
        <v>22</v>
      </c>
      <c r="AD2" s="52"/>
      <c r="AE2" s="48"/>
      <c r="AF2" s="48" t="s">
        <v>47</v>
      </c>
      <c r="AG2" s="48" t="s">
        <v>48</v>
      </c>
      <c r="AH2" s="6"/>
      <c r="AI2" s="16"/>
      <c r="AJ2" s="16"/>
      <c r="AK2" s="16"/>
      <c r="AL2" s="16"/>
      <c r="AM2" s="49" t="s">
        <v>7</v>
      </c>
      <c r="AN2" s="49"/>
      <c r="AO2" s="49"/>
      <c r="AP2" s="48" t="s">
        <v>6</v>
      </c>
      <c r="AQ2" s="48"/>
      <c r="AR2" s="48"/>
      <c r="AS2" s="50" t="s">
        <v>5</v>
      </c>
      <c r="AT2" s="49"/>
      <c r="AU2" s="49"/>
      <c r="AV2" s="49" t="s">
        <v>49</v>
      </c>
      <c r="AW2" s="48" t="s">
        <v>50</v>
      </c>
      <c r="AX2" s="49" t="s">
        <v>51</v>
      </c>
      <c r="AY2" s="6"/>
      <c r="AZ2" s="6"/>
      <c r="BA2" s="6"/>
      <c r="BB2" s="6"/>
      <c r="BC2" s="16"/>
      <c r="BJ2" s="29" t="s">
        <v>37</v>
      </c>
      <c r="BK2" s="33"/>
      <c r="BL2" s="34"/>
      <c r="BM2" s="29"/>
      <c r="BN2" s="33"/>
      <c r="BO2" s="34"/>
      <c r="BP2" s="29"/>
      <c r="BQ2" s="33"/>
      <c r="BR2" s="32"/>
      <c r="BS2" s="33"/>
      <c r="BT2" s="33"/>
      <c r="BU2" s="32"/>
      <c r="BV2" s="32"/>
      <c r="BW2" s="28"/>
      <c r="BX2" s="28"/>
      <c r="BY2" s="14" t="s">
        <v>38</v>
      </c>
      <c r="BZ2" s="14"/>
      <c r="CA2" s="13"/>
      <c r="CB2" s="13"/>
      <c r="CC2" s="14"/>
      <c r="CD2" s="14"/>
      <c r="CE2" s="14"/>
      <c r="CF2" s="13"/>
      <c r="CG2" s="13"/>
      <c r="CH2" s="14"/>
      <c r="CI2" s="14"/>
      <c r="CJ2" s="14"/>
      <c r="CK2" s="13"/>
      <c r="CL2" s="13"/>
    </row>
    <row r="3" spans="1:90" x14ac:dyDescent="0.25">
      <c r="A3" s="11"/>
      <c r="B3" s="11" t="s">
        <v>21</v>
      </c>
      <c r="C3" s="11" t="s">
        <v>9</v>
      </c>
      <c r="D3" s="11" t="s">
        <v>8</v>
      </c>
      <c r="E3" s="11" t="s">
        <v>20</v>
      </c>
      <c r="F3" s="11" t="s">
        <v>7</v>
      </c>
      <c r="G3" s="11" t="s">
        <v>6</v>
      </c>
      <c r="H3" s="11" t="s">
        <v>5</v>
      </c>
      <c r="I3" s="11" t="s">
        <v>4</v>
      </c>
      <c r="J3" s="11" t="s">
        <v>3</v>
      </c>
      <c r="K3" s="11" t="s">
        <v>2</v>
      </c>
      <c r="L3" s="3" t="s">
        <v>9</v>
      </c>
      <c r="M3" s="3" t="s">
        <v>8</v>
      </c>
      <c r="N3" s="3" t="s">
        <v>20</v>
      </c>
      <c r="O3" s="3" t="s">
        <v>52</v>
      </c>
      <c r="P3" s="10" t="s">
        <v>1</v>
      </c>
      <c r="Q3" s="10" t="s">
        <v>0</v>
      </c>
      <c r="R3" s="3" t="s">
        <v>7</v>
      </c>
      <c r="S3" s="3" t="s">
        <v>6</v>
      </c>
      <c r="T3" s="3" t="s">
        <v>5</v>
      </c>
      <c r="U3" s="3" t="s">
        <v>49</v>
      </c>
      <c r="V3" s="3" t="s">
        <v>50</v>
      </c>
      <c r="W3" s="10" t="s">
        <v>1</v>
      </c>
      <c r="X3" s="10" t="s">
        <v>0</v>
      </c>
      <c r="Z3" s="8" t="s">
        <v>18</v>
      </c>
      <c r="AA3" s="6" t="s">
        <v>17</v>
      </c>
      <c r="AB3" s="4" t="s">
        <v>16</v>
      </c>
      <c r="AC3" s="6" t="s">
        <v>18</v>
      </c>
      <c r="AD3" s="6" t="s">
        <v>17</v>
      </c>
      <c r="AE3" s="4" t="s">
        <v>19</v>
      </c>
      <c r="AF3" s="4" t="s">
        <v>16</v>
      </c>
      <c r="AG3" s="4" t="s">
        <v>19</v>
      </c>
      <c r="AH3" s="4" t="s">
        <v>36</v>
      </c>
      <c r="AI3" s="32" t="s">
        <v>14</v>
      </c>
      <c r="AJ3" s="45" t="s">
        <v>43</v>
      </c>
      <c r="AK3" s="9" t="s">
        <v>13</v>
      </c>
      <c r="AL3" s="32" t="s">
        <v>12</v>
      </c>
      <c r="AM3" s="8" t="s">
        <v>18</v>
      </c>
      <c r="AN3" s="6" t="s">
        <v>17</v>
      </c>
      <c r="AO3" s="4" t="s">
        <v>16</v>
      </c>
      <c r="AP3" s="6" t="s">
        <v>18</v>
      </c>
      <c r="AQ3" s="6" t="s">
        <v>17</v>
      </c>
      <c r="AR3" s="4" t="s">
        <v>16</v>
      </c>
      <c r="AS3" s="6" t="s">
        <v>18</v>
      </c>
      <c r="AT3" s="7" t="s">
        <v>17</v>
      </c>
      <c r="AU3" s="4" t="s">
        <v>16</v>
      </c>
      <c r="AV3" s="4" t="s">
        <v>16</v>
      </c>
      <c r="AW3" s="4" t="s">
        <v>16</v>
      </c>
      <c r="AX3" s="4" t="s">
        <v>16</v>
      </c>
      <c r="AY3" s="4" t="s">
        <v>15</v>
      </c>
      <c r="AZ3" s="23" t="s">
        <v>14</v>
      </c>
      <c r="BA3" s="46" t="s">
        <v>43</v>
      </c>
      <c r="BB3" s="4" t="s">
        <v>13</v>
      </c>
      <c r="BC3" s="32" t="s">
        <v>12</v>
      </c>
      <c r="BJ3" s="29" t="s">
        <v>32</v>
      </c>
      <c r="BK3" s="24" t="s">
        <v>31</v>
      </c>
      <c r="BL3" s="26" t="s">
        <v>30</v>
      </c>
      <c r="BM3" s="25" t="s">
        <v>29</v>
      </c>
      <c r="BN3" s="24" t="s">
        <v>27</v>
      </c>
      <c r="BO3" s="26" t="s">
        <v>14</v>
      </c>
      <c r="BP3" s="25" t="s">
        <v>28</v>
      </c>
      <c r="BQ3" s="24" t="s">
        <v>27</v>
      </c>
      <c r="BR3" s="23" t="s">
        <v>14</v>
      </c>
      <c r="BS3" s="24" t="s">
        <v>1</v>
      </c>
      <c r="BT3" s="24" t="s">
        <v>26</v>
      </c>
      <c r="BU3" s="23" t="s">
        <v>1</v>
      </c>
      <c r="BV3" s="23" t="s">
        <v>26</v>
      </c>
      <c r="BW3" s="28" t="s">
        <v>25</v>
      </c>
      <c r="BX3" s="28" t="s">
        <v>35</v>
      </c>
      <c r="BY3" s="14" t="s">
        <v>9</v>
      </c>
      <c r="BZ3" s="14" t="s">
        <v>8</v>
      </c>
      <c r="CA3" s="13" t="s">
        <v>1</v>
      </c>
      <c r="CB3" s="13" t="s">
        <v>0</v>
      </c>
      <c r="CC3" s="14" t="s">
        <v>7</v>
      </c>
      <c r="CD3" s="14" t="s">
        <v>6</v>
      </c>
      <c r="CE3" s="14" t="s">
        <v>5</v>
      </c>
      <c r="CF3" s="13" t="s">
        <v>1</v>
      </c>
      <c r="CG3" s="13" t="s">
        <v>0</v>
      </c>
      <c r="CH3" s="14" t="s">
        <v>4</v>
      </c>
      <c r="CI3" s="14" t="s">
        <v>3</v>
      </c>
      <c r="CJ3" s="14" t="s">
        <v>2</v>
      </c>
      <c r="CK3" s="13" t="s">
        <v>1</v>
      </c>
      <c r="CL3" s="13" t="s">
        <v>0</v>
      </c>
    </row>
    <row r="4" spans="1:90" x14ac:dyDescent="0.25">
      <c r="A4" s="31">
        <v>44041</v>
      </c>
      <c r="B4" s="11">
        <v>0</v>
      </c>
      <c r="C4" s="11"/>
      <c r="D4" s="11"/>
      <c r="E4" s="11"/>
      <c r="F4" s="11"/>
      <c r="G4" s="11"/>
      <c r="H4" s="11"/>
      <c r="I4" s="11"/>
      <c r="J4" s="11"/>
      <c r="K4" s="11"/>
      <c r="L4" s="3">
        <v>7.6999999999999999E-2</v>
      </c>
      <c r="M4" s="3">
        <v>8.4000000000000005E-2</v>
      </c>
      <c r="N4" s="3">
        <v>8.2000000000000003E-2</v>
      </c>
      <c r="O4" s="3">
        <v>9.1999999999999998E-2</v>
      </c>
      <c r="P4" s="10">
        <f>AVERAGE(L4:O4)</f>
        <v>8.3749999999999991E-2</v>
      </c>
      <c r="Q4" s="10">
        <f>STDEV(L4:O4)</f>
        <v>6.2383224240709668E-3</v>
      </c>
      <c r="R4" s="3">
        <v>8.5999999999999993E-2</v>
      </c>
      <c r="S4" s="3">
        <v>0.08</v>
      </c>
      <c r="T4" s="3">
        <v>9.8000000000000004E-2</v>
      </c>
      <c r="U4" s="3">
        <v>0.10299999999999999</v>
      </c>
      <c r="V4" s="3">
        <v>0.09</v>
      </c>
      <c r="W4" s="10">
        <f t="shared" ref="W4:W11" si="0">AVERAGE(R4:V4)</f>
        <v>9.1399999999999995E-2</v>
      </c>
      <c r="X4" s="10">
        <f t="shared" ref="X4:X11" si="1">STDEV(R4:V4)</f>
        <v>9.2086915465770698E-3</v>
      </c>
      <c r="Z4" s="8">
        <v>1055</v>
      </c>
      <c r="AA4" s="6">
        <v>1058</v>
      </c>
      <c r="AB4" s="4">
        <v>3</v>
      </c>
      <c r="AC4" s="6">
        <v>1066</v>
      </c>
      <c r="AD4" s="6">
        <v>1067</v>
      </c>
      <c r="AE4" s="4">
        <v>1</v>
      </c>
      <c r="AF4" s="4">
        <v>2</v>
      </c>
      <c r="AG4" s="4">
        <v>2</v>
      </c>
      <c r="AH4" s="4">
        <v>2</v>
      </c>
      <c r="AI4" s="32">
        <v>0.4</v>
      </c>
      <c r="AJ4" s="45">
        <v>0.16000000000000003</v>
      </c>
      <c r="AK4" s="9">
        <v>0.81649658092772603</v>
      </c>
      <c r="AL4" s="32">
        <v>0.16329931618554519</v>
      </c>
      <c r="AM4" s="8">
        <v>1066</v>
      </c>
      <c r="AN4" s="6">
        <v>1066</v>
      </c>
      <c r="AO4" s="4">
        <v>0</v>
      </c>
      <c r="AP4" s="6">
        <v>1055</v>
      </c>
      <c r="AQ4" s="6">
        <v>1055</v>
      </c>
      <c r="AR4" s="4">
        <v>0</v>
      </c>
      <c r="AS4" s="6">
        <v>1055</v>
      </c>
      <c r="AT4" s="7">
        <v>1055</v>
      </c>
      <c r="AU4" s="5">
        <v>0</v>
      </c>
      <c r="AV4" s="4">
        <v>2</v>
      </c>
      <c r="AW4" s="4">
        <v>0</v>
      </c>
      <c r="AX4" s="5">
        <v>1</v>
      </c>
      <c r="AY4" s="4">
        <v>0.5</v>
      </c>
      <c r="AZ4" s="23">
        <v>0.1</v>
      </c>
      <c r="BA4" s="46">
        <v>4.0000000000000008E-2</v>
      </c>
      <c r="BB4" s="4">
        <v>0.83666002653407556</v>
      </c>
      <c r="BC4" s="32">
        <v>0.16733200530681511</v>
      </c>
      <c r="BJ4" s="29">
        <v>927.46</v>
      </c>
      <c r="BK4" s="24">
        <f>($BJ$4-BJ4)</f>
        <v>0</v>
      </c>
      <c r="BL4" s="26">
        <f>2*$BJ$4-2*BJ4</f>
        <v>0</v>
      </c>
      <c r="BM4" s="25">
        <v>907.87</v>
      </c>
      <c r="BN4" s="24">
        <f>($BM$4-BM4)</f>
        <v>0</v>
      </c>
      <c r="BO4" s="26">
        <f>2*$BM$4-2*BM4</f>
        <v>0</v>
      </c>
      <c r="BP4" s="25">
        <v>936.45</v>
      </c>
      <c r="BQ4" s="24">
        <f>($BP$4-BP4)</f>
        <v>0</v>
      </c>
      <c r="BR4" s="23">
        <f>2*$BP$4-2*BP4</f>
        <v>0</v>
      </c>
      <c r="BS4" s="24">
        <f>AVERAGE(BK4,BN4,BQ4)</f>
        <v>0</v>
      </c>
      <c r="BT4" s="24">
        <f>STDEV(BK4,BN4,BQ4)</f>
        <v>0</v>
      </c>
      <c r="BU4" s="23">
        <f>AVERAGE(BL4,BO4,BR4)</f>
        <v>0</v>
      </c>
      <c r="BV4" s="23">
        <f>STDEV(BL4,BO4,BR4)</f>
        <v>0</v>
      </c>
      <c r="BW4" s="28">
        <v>28</v>
      </c>
      <c r="BX4" s="28">
        <v>21</v>
      </c>
      <c r="BY4" s="2">
        <v>7.53</v>
      </c>
      <c r="BZ4" s="2">
        <v>7.5</v>
      </c>
      <c r="CA4" s="1">
        <f t="shared" ref="CA4:CA11" si="2">AVERAGE(BY4:BZ4)</f>
        <v>7.5150000000000006</v>
      </c>
      <c r="CB4" s="1">
        <f t="shared" ref="CB4:CB11" si="3">STDEV(BY4:BZ4)</f>
        <v>2.12132034355966E-2</v>
      </c>
      <c r="CC4" s="2">
        <v>7.83</v>
      </c>
      <c r="CD4" s="2">
        <v>7.83</v>
      </c>
      <c r="CE4" s="2">
        <v>7.83</v>
      </c>
      <c r="CF4" s="1">
        <f>AVERAGE(CC4:CE4)</f>
        <v>7.830000000000001</v>
      </c>
      <c r="CG4" s="1">
        <f t="shared" ref="CG4:CG11" si="4">STDEV(CC4:CE4)</f>
        <v>1.0877919644084146E-15</v>
      </c>
      <c r="CH4" s="2">
        <v>5.43</v>
      </c>
      <c r="CI4" s="2">
        <v>5.39</v>
      </c>
      <c r="CJ4" s="2">
        <v>5.39</v>
      </c>
      <c r="CK4" s="1">
        <f>AVERAGE(CH4:CJ4)</f>
        <v>5.4033333333333333</v>
      </c>
      <c r="CL4" s="1">
        <f t="shared" ref="CL4:CL11" si="5">STDEV(CH4:CJ4)</f>
        <v>2.3094010767585053E-2</v>
      </c>
    </row>
    <row r="5" spans="1:90" x14ac:dyDescent="0.25">
      <c r="A5" s="31">
        <v>44042</v>
      </c>
      <c r="B5" s="11">
        <v>1</v>
      </c>
      <c r="C5" s="11"/>
      <c r="D5" s="11"/>
      <c r="E5" s="11"/>
      <c r="F5" s="11"/>
      <c r="G5" s="11"/>
      <c r="H5" s="11"/>
      <c r="I5" s="12"/>
      <c r="J5" s="12"/>
      <c r="K5" s="12"/>
      <c r="L5" s="3">
        <v>0.153</v>
      </c>
      <c r="M5" s="3">
        <v>0.13600000000000001</v>
      </c>
      <c r="N5" s="3">
        <v>0.152</v>
      </c>
      <c r="O5" s="3">
        <v>0.192</v>
      </c>
      <c r="P5" s="10">
        <f t="shared" ref="P5:P11" si="6">AVERAGE(L5:O5)</f>
        <v>0.15825</v>
      </c>
      <c r="Q5" s="10">
        <f t="shared" ref="Q5:Q11" si="7">STDEV(L5:O5)</f>
        <v>2.381001189975894E-2</v>
      </c>
      <c r="R5" s="3">
        <v>0.40100000000000002</v>
      </c>
      <c r="S5" s="3">
        <v>0.23499999999999999</v>
      </c>
      <c r="T5" s="3">
        <v>0.19900000000000001</v>
      </c>
      <c r="U5" s="3">
        <v>0.27200000000000002</v>
      </c>
      <c r="V5" s="3">
        <v>0.22800000000000001</v>
      </c>
      <c r="W5" s="10">
        <f t="shared" si="0"/>
        <v>0.26700000000000002</v>
      </c>
      <c r="X5" s="10">
        <f t="shared" si="1"/>
        <v>7.9293757635768541E-2</v>
      </c>
      <c r="Z5" s="8">
        <v>1055</v>
      </c>
      <c r="AA5" s="6">
        <v>1056</v>
      </c>
      <c r="AB5" s="4">
        <v>1</v>
      </c>
      <c r="AC5" s="6">
        <v>1066</v>
      </c>
      <c r="AD5" s="6">
        <v>1066</v>
      </c>
      <c r="AE5" s="4">
        <v>0</v>
      </c>
      <c r="AF5" s="4">
        <v>0</v>
      </c>
      <c r="AG5" s="4">
        <v>0</v>
      </c>
      <c r="AH5" s="4">
        <v>0.25</v>
      </c>
      <c r="AI5" s="32">
        <v>0.05</v>
      </c>
      <c r="AJ5" s="45">
        <v>2.0000000000000004E-2</v>
      </c>
      <c r="AK5" s="9">
        <v>0.5</v>
      </c>
      <c r="AL5" s="32">
        <v>0.1</v>
      </c>
      <c r="AM5" s="8">
        <v>1066</v>
      </c>
      <c r="AN5" s="6">
        <v>1066</v>
      </c>
      <c r="AO5" s="4">
        <v>0</v>
      </c>
      <c r="AP5" s="6">
        <v>1055</v>
      </c>
      <c r="AQ5" s="6">
        <v>1056</v>
      </c>
      <c r="AR5" s="4">
        <v>1</v>
      </c>
      <c r="AS5" s="6">
        <v>1055</v>
      </c>
      <c r="AT5" s="7">
        <v>1055</v>
      </c>
      <c r="AU5" s="5">
        <v>0</v>
      </c>
      <c r="AV5" s="4">
        <v>0</v>
      </c>
      <c r="AW5" s="4">
        <v>3</v>
      </c>
      <c r="AX5" s="5">
        <v>3</v>
      </c>
      <c r="AY5" s="4">
        <v>1.1666666666666667</v>
      </c>
      <c r="AZ5" s="23">
        <v>0.23333333333333334</v>
      </c>
      <c r="BA5" s="46">
        <v>9.3333333333333338E-2</v>
      </c>
      <c r="BB5" s="4">
        <v>1.4719601443879746</v>
      </c>
      <c r="BC5" s="32">
        <v>0.29439202887759497</v>
      </c>
      <c r="BJ5" s="29">
        <v>927.31</v>
      </c>
      <c r="BK5" s="24">
        <f>($BJ$4-BJ5)</f>
        <v>0.15000000000009095</v>
      </c>
      <c r="BL5" s="26">
        <f>2*$BJ$4-2*BJ5</f>
        <v>0.3000000000001819</v>
      </c>
      <c r="BM5" s="25">
        <v>907.76</v>
      </c>
      <c r="BN5" s="24">
        <f>($BM$4-BM5)</f>
        <v>0.11000000000001364</v>
      </c>
      <c r="BO5" s="26">
        <f>2*$BM$4-2*BM5</f>
        <v>0.22000000000002728</v>
      </c>
      <c r="BP5" s="25">
        <v>935.15</v>
      </c>
      <c r="BQ5" s="24">
        <f>($BP$4-BP5)</f>
        <v>1.3000000000000682</v>
      </c>
      <c r="BR5" s="23">
        <f>2*$BP$4-2*BP5</f>
        <v>2.6000000000001364</v>
      </c>
      <c r="BS5" s="24">
        <f>AVERAGE(BK5,BN5,BQ5)</f>
        <v>0.52000000000005764</v>
      </c>
      <c r="BT5" s="24">
        <f>STDEV(BK5,BN5,BQ5)</f>
        <v>0.67579582715492847</v>
      </c>
      <c r="BU5" s="23">
        <f>AVERAGE(BL5,BO5,BR5)</f>
        <v>1.0400000000001153</v>
      </c>
      <c r="BV5" s="23">
        <f>STDEV(BL5,BO5,BR5)</f>
        <v>1.3515916543098569</v>
      </c>
      <c r="BW5" s="28">
        <v>25.5</v>
      </c>
      <c r="BX5" s="28">
        <v>21</v>
      </c>
      <c r="BY5" s="2">
        <v>7.79</v>
      </c>
      <c r="BZ5" s="2">
        <v>7.35</v>
      </c>
      <c r="CA5" s="1">
        <f t="shared" si="2"/>
        <v>7.57</v>
      </c>
      <c r="CB5" s="1">
        <f t="shared" si="3"/>
        <v>0.3111269837220812</v>
      </c>
      <c r="CC5" s="2">
        <v>7.8</v>
      </c>
      <c r="CD5" s="2">
        <v>7.5</v>
      </c>
      <c r="CE5" s="2">
        <v>7.66</v>
      </c>
      <c r="CF5" s="1">
        <f>AVERAGE(CD5:CE5)</f>
        <v>7.58</v>
      </c>
      <c r="CG5" s="1">
        <f t="shared" si="4"/>
        <v>0.15011106998930263</v>
      </c>
      <c r="CH5" s="2">
        <v>5.0199999999999996</v>
      </c>
      <c r="CI5" s="2">
        <v>5.0199999999999996</v>
      </c>
      <c r="CJ5" s="2">
        <v>5.0599999999999996</v>
      </c>
      <c r="CK5" s="1">
        <f>AVERAGE(CI5:CJ5)</f>
        <v>5.0399999999999991</v>
      </c>
      <c r="CL5" s="1">
        <f t="shared" si="5"/>
        <v>2.3094010767585053E-2</v>
      </c>
    </row>
    <row r="6" spans="1:90" x14ac:dyDescent="0.25">
      <c r="A6" s="31">
        <v>44043</v>
      </c>
      <c r="B6" s="11">
        <v>2</v>
      </c>
      <c r="C6" s="11"/>
      <c r="D6" s="11"/>
      <c r="E6" s="11"/>
      <c r="F6" s="11"/>
      <c r="G6" s="11"/>
      <c r="H6" s="11"/>
      <c r="I6" s="11"/>
      <c r="J6" s="11"/>
      <c r="K6" s="11"/>
      <c r="L6" s="3">
        <v>0.188</v>
      </c>
      <c r="M6" s="3">
        <v>0.17699999999999999</v>
      </c>
      <c r="N6" s="3">
        <v>0.13300000000000001</v>
      </c>
      <c r="O6" s="3">
        <v>0.23300000000000001</v>
      </c>
      <c r="P6" s="10">
        <f t="shared" si="6"/>
        <v>0.18275</v>
      </c>
      <c r="Q6" s="10">
        <f t="shared" si="7"/>
        <v>4.1072091091964961E-2</v>
      </c>
      <c r="R6" s="3">
        <v>1.45</v>
      </c>
      <c r="S6" s="3">
        <v>1.38</v>
      </c>
      <c r="T6" s="3">
        <v>1.86</v>
      </c>
      <c r="U6" s="3"/>
      <c r="V6" s="3">
        <v>0.38500000000000001</v>
      </c>
      <c r="W6" s="10">
        <f t="shared" si="0"/>
        <v>1.26875</v>
      </c>
      <c r="X6" s="10">
        <f t="shared" si="1"/>
        <v>0.62605078335014741</v>
      </c>
      <c r="Z6" s="8">
        <v>1055</v>
      </c>
      <c r="AA6" s="6">
        <v>1055</v>
      </c>
      <c r="AB6" s="4">
        <v>0</v>
      </c>
      <c r="AC6" s="6">
        <v>1066</v>
      </c>
      <c r="AD6" s="6">
        <v>1066</v>
      </c>
      <c r="AE6" s="4">
        <v>0</v>
      </c>
      <c r="AF6" s="4">
        <v>1</v>
      </c>
      <c r="AG6" s="4">
        <v>5</v>
      </c>
      <c r="AH6" s="4">
        <v>1.5</v>
      </c>
      <c r="AI6" s="32">
        <v>0.3</v>
      </c>
      <c r="AJ6" s="45">
        <v>0.12</v>
      </c>
      <c r="AK6" s="9">
        <v>2.3804761428476167</v>
      </c>
      <c r="AL6" s="32">
        <v>0.47609522856952335</v>
      </c>
      <c r="AM6" s="8">
        <v>1066</v>
      </c>
      <c r="AN6" s="6">
        <v>1066</v>
      </c>
      <c r="AO6" s="4">
        <v>0</v>
      </c>
      <c r="AP6" s="6">
        <v>1055</v>
      </c>
      <c r="AQ6" s="6">
        <v>1055</v>
      </c>
      <c r="AR6" s="4">
        <v>0</v>
      </c>
      <c r="AS6" s="6">
        <v>1055</v>
      </c>
      <c r="AT6" s="7">
        <v>1055</v>
      </c>
      <c r="AU6" s="5">
        <v>0</v>
      </c>
      <c r="AV6" s="4"/>
      <c r="AW6" s="4">
        <v>2</v>
      </c>
      <c r="AX6" s="5">
        <v>6</v>
      </c>
      <c r="AY6" s="4">
        <v>1.6</v>
      </c>
      <c r="AZ6" s="23">
        <v>0.32</v>
      </c>
      <c r="BA6" s="46">
        <v>0.128</v>
      </c>
      <c r="BB6" s="4">
        <v>2.6076809620810595</v>
      </c>
      <c r="BC6" s="32">
        <v>0.52153619241621185</v>
      </c>
      <c r="BJ6" s="29">
        <v>923.35</v>
      </c>
      <c r="BK6" s="24">
        <f>($BJ$4-BJ6)</f>
        <v>4.1100000000000136</v>
      </c>
      <c r="BL6" s="26">
        <f>2*$BJ$4-2*BJ6</f>
        <v>8.2200000000000273</v>
      </c>
      <c r="BM6" s="25">
        <v>904.09</v>
      </c>
      <c r="BN6" s="24">
        <f>($BM$4-BM6)</f>
        <v>3.7799999999999727</v>
      </c>
      <c r="BO6" s="26">
        <f>2*$BM$4-2*BM6</f>
        <v>7.5599999999999454</v>
      </c>
      <c r="BP6" s="25">
        <v>931.04</v>
      </c>
      <c r="BQ6" s="24">
        <f>($BP$4-BP6)</f>
        <v>5.4100000000000819</v>
      </c>
      <c r="BR6" s="23">
        <f>2*$BP$4-2*BP6</f>
        <v>10.820000000000164</v>
      </c>
      <c r="BS6" s="24">
        <f>AVERAGE(BK6,BN6,BQ6)</f>
        <v>4.4333333333333558</v>
      </c>
      <c r="BT6" s="24">
        <f>STDEV(BK6,BN6,BQ6)</f>
        <v>0.86176176135485949</v>
      </c>
      <c r="BU6" s="23">
        <f>AVERAGE(BL6,BO6,BR6)</f>
        <v>8.8666666666667115</v>
      </c>
      <c r="BV6" s="23">
        <f>STDEV(BL6,BO6,BR6)</f>
        <v>1.723523522709719</v>
      </c>
      <c r="BW6" s="28">
        <v>26.5</v>
      </c>
      <c r="BX6" s="28">
        <v>21</v>
      </c>
      <c r="BY6" s="2">
        <v>7.8</v>
      </c>
      <c r="BZ6" s="2">
        <v>7.34</v>
      </c>
      <c r="CA6" s="1">
        <f t="shared" si="2"/>
        <v>7.57</v>
      </c>
      <c r="CB6" s="1">
        <f t="shared" si="3"/>
        <v>0.32526911934581182</v>
      </c>
      <c r="CC6" s="2"/>
      <c r="CD6" s="2">
        <v>7.05</v>
      </c>
      <c r="CE6" s="2">
        <v>7.05</v>
      </c>
      <c r="CF6" s="1">
        <f t="shared" ref="CF6:CF11" si="8">AVERAGE(CC6:CE6)</f>
        <v>7.05</v>
      </c>
      <c r="CG6" s="1">
        <f t="shared" si="4"/>
        <v>0</v>
      </c>
      <c r="CH6" s="2">
        <v>4.83</v>
      </c>
      <c r="CI6" s="2">
        <v>4.7300000000000004</v>
      </c>
      <c r="CJ6" s="2">
        <v>4.75</v>
      </c>
      <c r="CK6" s="1">
        <f t="shared" ref="CK6:CK11" si="9">AVERAGE(CH6:CJ6)</f>
        <v>4.7700000000000005</v>
      </c>
      <c r="CL6" s="1">
        <f t="shared" si="5"/>
        <v>5.291502622129169E-2</v>
      </c>
    </row>
    <row r="7" spans="1:90" x14ac:dyDescent="0.25">
      <c r="A7" s="31">
        <v>44044</v>
      </c>
      <c r="B7" s="11">
        <v>3</v>
      </c>
      <c r="C7" s="11"/>
      <c r="D7" s="11"/>
      <c r="E7" s="11"/>
      <c r="F7" s="11"/>
      <c r="G7" s="11"/>
      <c r="H7" s="11"/>
      <c r="I7" s="11"/>
      <c r="J7" s="11"/>
      <c r="K7" s="11"/>
      <c r="L7" s="3">
        <v>0.29799999999999999</v>
      </c>
      <c r="M7" s="3">
        <v>0.23599999999999999</v>
      </c>
      <c r="N7" s="3">
        <v>0.19700000000000001</v>
      </c>
      <c r="O7" s="3">
        <v>0.35</v>
      </c>
      <c r="P7" s="10">
        <f t="shared" si="6"/>
        <v>0.27024999999999999</v>
      </c>
      <c r="Q7" s="10">
        <f t="shared" si="7"/>
        <v>6.7500000000000018E-2</v>
      </c>
      <c r="R7" s="3">
        <v>2.52</v>
      </c>
      <c r="S7" s="3">
        <v>3.22</v>
      </c>
      <c r="T7" s="3">
        <v>6.01</v>
      </c>
      <c r="U7" s="3"/>
      <c r="V7" s="3">
        <v>0.63400000000000001</v>
      </c>
      <c r="W7" s="10">
        <f t="shared" si="0"/>
        <v>3.0960000000000001</v>
      </c>
      <c r="X7" s="10">
        <f t="shared" si="1"/>
        <v>2.2286013551104196</v>
      </c>
      <c r="Z7" s="8">
        <v>1055</v>
      </c>
      <c r="AA7" s="6">
        <v>1056</v>
      </c>
      <c r="AB7" s="4">
        <v>1</v>
      </c>
      <c r="AC7" s="6">
        <v>1066</v>
      </c>
      <c r="AD7" s="6">
        <v>1066</v>
      </c>
      <c r="AE7" s="4">
        <v>0</v>
      </c>
      <c r="AF7" s="4">
        <v>0</v>
      </c>
      <c r="AG7" s="4">
        <v>0</v>
      </c>
      <c r="AH7" s="4">
        <v>0.25</v>
      </c>
      <c r="AI7" s="32">
        <v>0.05</v>
      </c>
      <c r="AJ7" s="45">
        <v>2.0000000000000004E-2</v>
      </c>
      <c r="AK7" s="9">
        <v>0.5</v>
      </c>
      <c r="AL7" s="32">
        <v>0.1</v>
      </c>
      <c r="AM7" s="8">
        <v>1066</v>
      </c>
      <c r="AN7" s="6">
        <v>1066</v>
      </c>
      <c r="AO7" s="4">
        <v>0</v>
      </c>
      <c r="AP7" s="6">
        <v>1055</v>
      </c>
      <c r="AQ7" s="6">
        <v>1055</v>
      </c>
      <c r="AR7" s="4">
        <v>0</v>
      </c>
      <c r="AS7" s="6">
        <v>1055</v>
      </c>
      <c r="AT7" s="7">
        <v>1056</v>
      </c>
      <c r="AU7" s="5">
        <v>1</v>
      </c>
      <c r="AV7" s="4"/>
      <c r="AW7" s="4">
        <v>2</v>
      </c>
      <c r="AX7" s="5">
        <v>5</v>
      </c>
      <c r="AY7" s="4">
        <v>1.6</v>
      </c>
      <c r="AZ7" s="23">
        <v>0.32</v>
      </c>
      <c r="BA7" s="46">
        <v>0.128</v>
      </c>
      <c r="BB7" s="4">
        <v>2.0736441353327719</v>
      </c>
      <c r="BC7" s="32">
        <v>0.4147288270665544</v>
      </c>
      <c r="BJ7" s="29"/>
      <c r="BK7" s="24"/>
      <c r="BL7" s="26"/>
      <c r="BM7" s="25"/>
      <c r="BN7" s="24"/>
      <c r="BO7" s="26"/>
      <c r="BP7" s="25"/>
      <c r="BQ7" s="24"/>
      <c r="BR7" s="23"/>
      <c r="BS7" s="24"/>
      <c r="BT7" s="24"/>
      <c r="BU7" s="23"/>
      <c r="BV7" s="23"/>
      <c r="BW7" s="28">
        <v>27</v>
      </c>
      <c r="BX7" s="28">
        <v>21</v>
      </c>
      <c r="BY7" s="2">
        <v>7.86</v>
      </c>
      <c r="BZ7" s="2">
        <v>7.9</v>
      </c>
      <c r="CA7" s="1">
        <f t="shared" si="2"/>
        <v>7.8800000000000008</v>
      </c>
      <c r="CB7" s="1">
        <f t="shared" si="3"/>
        <v>2.8284271247461926E-2</v>
      </c>
      <c r="CC7" s="2"/>
      <c r="CD7" s="2">
        <v>7.85</v>
      </c>
      <c r="CE7" s="2">
        <v>7.23</v>
      </c>
      <c r="CF7" s="1">
        <f t="shared" si="8"/>
        <v>7.54</v>
      </c>
      <c r="CG7" s="1">
        <f t="shared" si="4"/>
        <v>0.43840620433565891</v>
      </c>
      <c r="CH7" s="2">
        <v>4.76</v>
      </c>
      <c r="CI7" s="2">
        <v>4.72</v>
      </c>
      <c r="CJ7" s="2">
        <v>4.75</v>
      </c>
      <c r="CK7" s="1">
        <f t="shared" si="9"/>
        <v>4.7433333333333332</v>
      </c>
      <c r="CL7" s="1">
        <f t="shared" si="5"/>
        <v>2.0816659994661379E-2</v>
      </c>
    </row>
    <row r="8" spans="1:90" x14ac:dyDescent="0.25">
      <c r="A8" s="31">
        <v>44045</v>
      </c>
      <c r="B8" s="11">
        <v>4</v>
      </c>
      <c r="C8" s="11"/>
      <c r="D8" s="11"/>
      <c r="E8" s="11"/>
      <c r="F8" s="11"/>
      <c r="G8" s="11"/>
      <c r="H8" s="11"/>
      <c r="I8" s="11"/>
      <c r="J8" s="11"/>
      <c r="K8" s="11"/>
      <c r="L8" s="3">
        <v>0.40100000000000002</v>
      </c>
      <c r="M8" s="3">
        <v>0.29599999999999999</v>
      </c>
      <c r="N8" s="3">
        <v>0.20499999999999999</v>
      </c>
      <c r="O8" s="3">
        <v>0.52400000000000002</v>
      </c>
      <c r="P8" s="10">
        <f t="shared" si="6"/>
        <v>0.35650000000000004</v>
      </c>
      <c r="Q8" s="10">
        <f t="shared" si="7"/>
        <v>0.13741542853697319</v>
      </c>
      <c r="R8" s="3">
        <v>3.17</v>
      </c>
      <c r="S8" s="3">
        <v>4.74</v>
      </c>
      <c r="T8" s="3">
        <v>8.31</v>
      </c>
      <c r="U8" s="3"/>
      <c r="V8" s="3">
        <v>1.23</v>
      </c>
      <c r="W8" s="10">
        <f t="shared" si="0"/>
        <v>4.3624999999999998</v>
      </c>
      <c r="X8" s="10">
        <f t="shared" si="1"/>
        <v>2.997770004520028</v>
      </c>
      <c r="Z8" s="8">
        <v>1055</v>
      </c>
      <c r="AA8" s="6">
        <v>1057</v>
      </c>
      <c r="AB8" s="4">
        <v>2</v>
      </c>
      <c r="AC8" s="6">
        <v>1066</v>
      </c>
      <c r="AD8" s="6">
        <v>1066</v>
      </c>
      <c r="AE8" s="4">
        <v>0</v>
      </c>
      <c r="AF8" s="4">
        <v>1</v>
      </c>
      <c r="AG8" s="4">
        <v>5</v>
      </c>
      <c r="AH8" s="4">
        <v>2</v>
      </c>
      <c r="AI8" s="32">
        <v>0.4</v>
      </c>
      <c r="AJ8" s="45">
        <v>0.16000000000000003</v>
      </c>
      <c r="AK8" s="9">
        <v>2.1602468994692869</v>
      </c>
      <c r="AL8" s="32">
        <v>0.43204937989385739</v>
      </c>
      <c r="AM8" s="8">
        <v>1066</v>
      </c>
      <c r="AN8" s="6">
        <v>1067</v>
      </c>
      <c r="AO8" s="4">
        <v>1</v>
      </c>
      <c r="AP8" s="6">
        <v>1055</v>
      </c>
      <c r="AQ8" s="6">
        <v>1057</v>
      </c>
      <c r="AR8" s="4">
        <v>2</v>
      </c>
      <c r="AS8" s="6">
        <v>1055</v>
      </c>
      <c r="AT8" s="7">
        <v>1061</v>
      </c>
      <c r="AU8" s="5">
        <v>6</v>
      </c>
      <c r="AV8" s="4"/>
      <c r="AW8" s="4">
        <v>0</v>
      </c>
      <c r="AX8" s="5">
        <v>3</v>
      </c>
      <c r="AY8" s="4">
        <v>2.4</v>
      </c>
      <c r="AZ8" s="23">
        <v>0.48</v>
      </c>
      <c r="BA8" s="46">
        <v>0.192</v>
      </c>
      <c r="BB8" s="4">
        <v>2.3021728866442674</v>
      </c>
      <c r="BC8" s="32">
        <v>0.46043457732885351</v>
      </c>
      <c r="BJ8" s="29">
        <v>916.57</v>
      </c>
      <c r="BK8" s="24">
        <f>($BJ$4-BJ8)</f>
        <v>10.889999999999986</v>
      </c>
      <c r="BL8" s="26">
        <f>2*$BJ$4-2*BJ8</f>
        <v>21.779999999999973</v>
      </c>
      <c r="BM8" s="25">
        <v>897.44</v>
      </c>
      <c r="BN8" s="24">
        <f>($BM$4-BM8)</f>
        <v>10.42999999999995</v>
      </c>
      <c r="BO8" s="26">
        <f>2*$BM$4-2*BM8</f>
        <v>20.8599999999999</v>
      </c>
      <c r="BP8" s="25">
        <v>924.45</v>
      </c>
      <c r="BQ8" s="24">
        <f>($BP$4-BP8)</f>
        <v>12</v>
      </c>
      <c r="BR8" s="23">
        <f>2*$BP$4-2*BP8</f>
        <v>24</v>
      </c>
      <c r="BS8" s="24">
        <f>AVERAGE(BK8,BN8,BQ8)</f>
        <v>11.106666666666646</v>
      </c>
      <c r="BT8" s="24">
        <f>STDEV(BK8,BN8,BQ8)</f>
        <v>0.80711420092411346</v>
      </c>
      <c r="BU8" s="23">
        <f>AVERAGE(BL8,BO8,BR8)</f>
        <v>22.213333333333292</v>
      </c>
      <c r="BV8" s="23">
        <f>STDEV(BL8,BO8,BR8)</f>
        <v>1.6142284018482269</v>
      </c>
      <c r="BW8" s="28">
        <v>28</v>
      </c>
      <c r="BX8" s="28">
        <v>21</v>
      </c>
      <c r="BY8" s="2">
        <v>7.42</v>
      </c>
      <c r="BZ8" s="2">
        <v>7.71</v>
      </c>
      <c r="CA8" s="1">
        <f t="shared" si="2"/>
        <v>7.5649999999999995</v>
      </c>
      <c r="CB8" s="1">
        <f t="shared" si="3"/>
        <v>0.2050609665440988</v>
      </c>
      <c r="CC8" s="2"/>
      <c r="CD8" s="2">
        <v>7.74</v>
      </c>
      <c r="CE8" s="2">
        <v>7.05</v>
      </c>
      <c r="CF8" s="1">
        <f t="shared" si="8"/>
        <v>7.3949999999999996</v>
      </c>
      <c r="CG8" s="1">
        <f t="shared" si="4"/>
        <v>0.48790367901871806</v>
      </c>
      <c r="CH8" s="2">
        <v>4.7300000000000004</v>
      </c>
      <c r="CI8" s="2">
        <v>4.7</v>
      </c>
      <c r="CJ8" s="2">
        <v>4.74</v>
      </c>
      <c r="CK8" s="1">
        <f t="shared" si="9"/>
        <v>4.7233333333333336</v>
      </c>
      <c r="CL8" s="1">
        <f t="shared" si="5"/>
        <v>2.0816659994661382E-2</v>
      </c>
    </row>
    <row r="9" spans="1:90" x14ac:dyDescent="0.25">
      <c r="A9" s="31">
        <v>44046</v>
      </c>
      <c r="B9" s="11">
        <v>5</v>
      </c>
      <c r="C9" s="12"/>
      <c r="D9" s="12"/>
      <c r="E9" s="12"/>
      <c r="F9" s="11"/>
      <c r="G9" s="11"/>
      <c r="H9" s="11"/>
      <c r="I9" s="11"/>
      <c r="J9" s="11"/>
      <c r="K9" s="11"/>
      <c r="L9" s="3">
        <v>0.59199999999999997</v>
      </c>
      <c r="M9" s="3">
        <v>0.39900000000000002</v>
      </c>
      <c r="N9" s="3">
        <v>0.36399999999999999</v>
      </c>
      <c r="O9" s="3">
        <v>0.65900000000000003</v>
      </c>
      <c r="P9" s="10">
        <f t="shared" si="6"/>
        <v>0.50350000000000006</v>
      </c>
      <c r="Q9" s="10">
        <f t="shared" si="7"/>
        <v>0.14421396141381956</v>
      </c>
      <c r="R9" s="3">
        <v>3.61</v>
      </c>
      <c r="S9" s="3">
        <v>5.61</v>
      </c>
      <c r="T9" s="3">
        <v>5.98</v>
      </c>
      <c r="U9" s="3"/>
      <c r="V9" s="3">
        <v>3.13</v>
      </c>
      <c r="W9" s="10">
        <f t="shared" si="0"/>
        <v>4.5825000000000005</v>
      </c>
      <c r="X9" s="10">
        <f t="shared" si="1"/>
        <v>1.4217682652246793</v>
      </c>
      <c r="Z9" s="8">
        <v>1055</v>
      </c>
      <c r="AA9" s="6">
        <v>1056</v>
      </c>
      <c r="AB9" s="4">
        <v>1</v>
      </c>
      <c r="AC9" s="6">
        <v>1066</v>
      </c>
      <c r="AD9" s="6">
        <v>1066</v>
      </c>
      <c r="AE9" s="4">
        <v>0</v>
      </c>
      <c r="AF9" s="4">
        <v>0</v>
      </c>
      <c r="AG9" s="4">
        <v>1</v>
      </c>
      <c r="AH9" s="4">
        <v>0.5</v>
      </c>
      <c r="AI9" s="32">
        <v>0.1</v>
      </c>
      <c r="AJ9" s="45">
        <v>4.0000000000000008E-2</v>
      </c>
      <c r="AK9" s="9">
        <v>0.57735026918962573</v>
      </c>
      <c r="AL9" s="32">
        <v>0.11547005383792515</v>
      </c>
      <c r="AM9" s="8">
        <v>1066</v>
      </c>
      <c r="AN9" s="6">
        <v>1071</v>
      </c>
      <c r="AO9" s="4">
        <v>5</v>
      </c>
      <c r="AP9" s="6">
        <v>1055</v>
      </c>
      <c r="AQ9" s="6">
        <v>1060</v>
      </c>
      <c r="AR9" s="4">
        <v>5</v>
      </c>
      <c r="AS9" s="6">
        <v>1055</v>
      </c>
      <c r="AT9" s="7">
        <v>1064</v>
      </c>
      <c r="AU9" s="5">
        <v>9</v>
      </c>
      <c r="AV9" s="4"/>
      <c r="AW9" s="4">
        <v>3</v>
      </c>
      <c r="AX9" s="5">
        <v>1</v>
      </c>
      <c r="AY9" s="4">
        <v>4.5999999999999996</v>
      </c>
      <c r="AZ9" s="23">
        <v>0.91999999999999993</v>
      </c>
      <c r="BA9" s="46">
        <v>0.36799999999999999</v>
      </c>
      <c r="BB9" s="4">
        <v>2.9664793948382653</v>
      </c>
      <c r="BC9" s="32">
        <v>0.59329587896765301</v>
      </c>
      <c r="BJ9" s="29">
        <v>913.95</v>
      </c>
      <c r="BK9" s="24">
        <f>($BJ$4-BJ9)</f>
        <v>13.509999999999991</v>
      </c>
      <c r="BL9" s="26">
        <f>2*$BJ$4-2*BJ9</f>
        <v>27.019999999999982</v>
      </c>
      <c r="BM9" s="25">
        <v>894.97</v>
      </c>
      <c r="BN9" s="24">
        <f>($BM$4-BM9)</f>
        <v>12.899999999999977</v>
      </c>
      <c r="BO9" s="26">
        <f>2*$BM$4-2*BM9</f>
        <v>25.799999999999955</v>
      </c>
      <c r="BP9" s="25">
        <v>922.2</v>
      </c>
      <c r="BQ9" s="24">
        <f>($BP$4-BP9)</f>
        <v>14.25</v>
      </c>
      <c r="BR9" s="23">
        <f>2*$BP$4-2*BP9</f>
        <v>28.5</v>
      </c>
      <c r="BS9" s="24">
        <f>AVERAGE(BK9,BN9,BQ9)</f>
        <v>13.553333333333322</v>
      </c>
      <c r="BT9" s="24">
        <f>STDEV(BK9,BN9,BQ9)</f>
        <v>0.67604240498163182</v>
      </c>
      <c r="BU9" s="23">
        <f>AVERAGE(BL9,BO9,BR9)</f>
        <v>27.106666666666644</v>
      </c>
      <c r="BV9" s="23">
        <f>STDEV(BL9,BO9,BR9)</f>
        <v>1.3520848099632636</v>
      </c>
      <c r="BW9" s="28">
        <v>28</v>
      </c>
      <c r="BX9" s="28">
        <v>21</v>
      </c>
      <c r="BY9" s="2">
        <v>7.25</v>
      </c>
      <c r="BZ9" s="2">
        <v>7.25</v>
      </c>
      <c r="CA9" s="1">
        <f t="shared" si="2"/>
        <v>7.25</v>
      </c>
      <c r="CB9" s="1">
        <f t="shared" si="3"/>
        <v>0</v>
      </c>
      <c r="CC9" s="2"/>
      <c r="CD9" s="2">
        <v>7.26</v>
      </c>
      <c r="CE9" s="2">
        <v>6.98</v>
      </c>
      <c r="CF9" s="1">
        <f t="shared" si="8"/>
        <v>7.12</v>
      </c>
      <c r="CG9" s="1">
        <f t="shared" si="4"/>
        <v>0.19798989873223286</v>
      </c>
      <c r="CH9" s="2">
        <v>4.7300000000000004</v>
      </c>
      <c r="CI9" s="2">
        <v>4.71</v>
      </c>
      <c r="CJ9" s="2">
        <v>4.7300000000000004</v>
      </c>
      <c r="CK9" s="1">
        <f t="shared" si="9"/>
        <v>4.7233333333333336</v>
      </c>
      <c r="CL9" s="1">
        <f t="shared" si="5"/>
        <v>1.1547005383792781E-2</v>
      </c>
    </row>
    <row r="10" spans="1:90" x14ac:dyDescent="0.25">
      <c r="A10" s="31">
        <v>44047</v>
      </c>
      <c r="B10" s="11">
        <v>6</v>
      </c>
      <c r="C10" s="11"/>
      <c r="D10" s="11"/>
      <c r="E10" s="11"/>
      <c r="F10" s="11"/>
      <c r="G10" s="11"/>
      <c r="H10" s="11"/>
      <c r="I10" s="11"/>
      <c r="J10" s="11"/>
      <c r="K10" s="11"/>
      <c r="L10" s="3">
        <v>0.74099999999999999</v>
      </c>
      <c r="M10" s="3">
        <v>0.55000000000000004</v>
      </c>
      <c r="N10" s="3">
        <v>0.56499999999999995</v>
      </c>
      <c r="O10" s="3">
        <v>0.93100000000000005</v>
      </c>
      <c r="P10" s="10">
        <f t="shared" si="6"/>
        <v>0.69674999999999998</v>
      </c>
      <c r="Q10" s="10">
        <f t="shared" si="7"/>
        <v>0.17862880506793993</v>
      </c>
      <c r="R10" s="3">
        <v>4.84</v>
      </c>
      <c r="S10" s="3">
        <v>6.45</v>
      </c>
      <c r="T10" s="3">
        <v>9.26</v>
      </c>
      <c r="U10" s="3"/>
      <c r="V10" s="3">
        <v>5.6</v>
      </c>
      <c r="W10" s="10">
        <f t="shared" si="0"/>
        <v>6.5374999999999996</v>
      </c>
      <c r="X10" s="10">
        <f t="shared" si="1"/>
        <v>1.930464106547092</v>
      </c>
      <c r="Z10" s="8">
        <v>1055</v>
      </c>
      <c r="AA10" s="6">
        <v>1056</v>
      </c>
      <c r="AB10" s="4">
        <v>1</v>
      </c>
      <c r="AC10" s="6">
        <v>1066</v>
      </c>
      <c r="AD10" s="6">
        <v>1066</v>
      </c>
      <c r="AE10" s="4">
        <v>0</v>
      </c>
      <c r="AF10" s="4">
        <v>0</v>
      </c>
      <c r="AG10" s="4">
        <v>2</v>
      </c>
      <c r="AH10" s="4">
        <v>0.75</v>
      </c>
      <c r="AI10" s="32">
        <v>0.15</v>
      </c>
      <c r="AJ10" s="45">
        <v>0.06</v>
      </c>
      <c r="AK10" s="9">
        <v>0.9574271077563381</v>
      </c>
      <c r="AL10" s="32">
        <v>0.19148542155126763</v>
      </c>
      <c r="AM10" s="8">
        <v>1066</v>
      </c>
      <c r="AN10" s="6">
        <v>1074</v>
      </c>
      <c r="AO10" s="4">
        <v>8</v>
      </c>
      <c r="AP10" s="6">
        <v>1055</v>
      </c>
      <c r="AQ10" s="6">
        <v>1064</v>
      </c>
      <c r="AR10" s="4">
        <v>9</v>
      </c>
      <c r="AS10" s="6">
        <v>1055</v>
      </c>
      <c r="AT10" s="7">
        <v>1071</v>
      </c>
      <c r="AU10" s="5">
        <v>16</v>
      </c>
      <c r="AV10" s="4"/>
      <c r="AW10" s="4">
        <v>7</v>
      </c>
      <c r="AX10" s="5">
        <v>1</v>
      </c>
      <c r="AY10" s="4">
        <v>8.1999999999999993</v>
      </c>
      <c r="AZ10" s="23">
        <v>1.6399999999999997</v>
      </c>
      <c r="BA10" s="46">
        <v>0.65599999999999992</v>
      </c>
      <c r="BB10" s="4">
        <v>5.3572380943915494</v>
      </c>
      <c r="BC10" s="32">
        <v>1.07144761887831</v>
      </c>
      <c r="BJ10" s="29">
        <v>911.42</v>
      </c>
      <c r="BK10" s="24">
        <f>($BJ$4-BJ10)</f>
        <v>16.040000000000077</v>
      </c>
      <c r="BL10" s="26">
        <f>2*$BJ$4-2*BJ10</f>
        <v>32.080000000000155</v>
      </c>
      <c r="BM10" s="25">
        <v>892.33</v>
      </c>
      <c r="BN10" s="24">
        <f>($BM$4-BM10)</f>
        <v>15.539999999999964</v>
      </c>
      <c r="BO10" s="26">
        <f>2*$BM$4-2*BM10</f>
        <v>31.079999999999927</v>
      </c>
      <c r="BP10" s="25">
        <v>919.79</v>
      </c>
      <c r="BQ10" s="24">
        <f>($BP$4-BP10)</f>
        <v>16.660000000000082</v>
      </c>
      <c r="BR10" s="23">
        <f>2*$BP$4-2*BP10</f>
        <v>33.320000000000164</v>
      </c>
      <c r="BS10" s="24">
        <f>AVERAGE(BK10,BN10,BQ10)</f>
        <v>16.080000000000041</v>
      </c>
      <c r="BT10" s="24">
        <f>STDEV(BK10,BN10,BQ10)</f>
        <v>0.56107040556427856</v>
      </c>
      <c r="BU10" s="23">
        <f>AVERAGE(BL10,BO10,BR10)</f>
        <v>32.160000000000082</v>
      </c>
      <c r="BV10" s="23">
        <f>STDEV(BL10,BO10,BR10)</f>
        <v>1.1221408111285571</v>
      </c>
      <c r="BW10" s="28">
        <v>27</v>
      </c>
      <c r="BX10" s="28">
        <v>21</v>
      </c>
      <c r="BY10" s="2">
        <v>7.83</v>
      </c>
      <c r="BZ10" s="2">
        <v>7.86</v>
      </c>
      <c r="CA10" s="1">
        <f t="shared" si="2"/>
        <v>7.8450000000000006</v>
      </c>
      <c r="CB10" s="1">
        <f t="shared" si="3"/>
        <v>2.12132034355966E-2</v>
      </c>
      <c r="CC10" s="2"/>
      <c r="CD10" s="2">
        <v>7.42</v>
      </c>
      <c r="CE10" s="2">
        <v>7.05</v>
      </c>
      <c r="CF10" s="1">
        <f t="shared" si="8"/>
        <v>7.2349999999999994</v>
      </c>
      <c r="CG10" s="1">
        <f t="shared" si="4"/>
        <v>0.26162950903902266</v>
      </c>
      <c r="CH10" s="2">
        <v>4.72</v>
      </c>
      <c r="CI10" s="2">
        <v>4.7</v>
      </c>
      <c r="CJ10" s="2">
        <v>4.7300000000000004</v>
      </c>
      <c r="CK10" s="1">
        <f t="shared" si="9"/>
        <v>4.7166666666666668</v>
      </c>
      <c r="CL10" s="1">
        <f t="shared" si="5"/>
        <v>1.5275252316519529E-2</v>
      </c>
    </row>
    <row r="11" spans="1:90" x14ac:dyDescent="0.25">
      <c r="A11" s="31">
        <v>44048</v>
      </c>
      <c r="B11" s="11">
        <v>7</v>
      </c>
      <c r="C11" s="11"/>
      <c r="D11" s="11"/>
      <c r="E11" s="11"/>
      <c r="F11" s="11"/>
      <c r="G11" s="11"/>
      <c r="H11" s="11"/>
      <c r="I11" s="11"/>
      <c r="J11" s="11"/>
      <c r="K11" s="11"/>
      <c r="L11" s="3">
        <v>1.26</v>
      </c>
      <c r="M11" s="3">
        <v>0.82499999999999996</v>
      </c>
      <c r="N11" s="3">
        <v>0.65800000000000003</v>
      </c>
      <c r="O11" s="3">
        <v>0.99399999999999999</v>
      </c>
      <c r="P11" s="10">
        <f t="shared" si="6"/>
        <v>0.93425000000000002</v>
      </c>
      <c r="Q11" s="10">
        <f t="shared" si="7"/>
        <v>0.25686101948978823</v>
      </c>
      <c r="R11" s="3">
        <v>5.32</v>
      </c>
      <c r="S11" s="3">
        <v>8.11</v>
      </c>
      <c r="T11" s="3">
        <v>10.92</v>
      </c>
      <c r="U11" s="3"/>
      <c r="V11" s="3">
        <v>7.03</v>
      </c>
      <c r="W11" s="10">
        <f t="shared" si="0"/>
        <v>7.8450000000000006</v>
      </c>
      <c r="X11" s="10">
        <f t="shared" si="1"/>
        <v>2.3498723369579011</v>
      </c>
      <c r="Z11" s="8">
        <v>1055</v>
      </c>
      <c r="AA11" s="6">
        <v>1056</v>
      </c>
      <c r="AB11" s="4">
        <v>1</v>
      </c>
      <c r="AC11" s="6">
        <v>1066</v>
      </c>
      <c r="AD11" s="6">
        <v>1066</v>
      </c>
      <c r="AE11" s="4">
        <v>0</v>
      </c>
      <c r="AF11" s="4">
        <v>0</v>
      </c>
      <c r="AG11" s="4">
        <v>1</v>
      </c>
      <c r="AH11" s="4">
        <v>0.5</v>
      </c>
      <c r="AI11" s="32">
        <v>0.1</v>
      </c>
      <c r="AJ11" s="45">
        <v>4.0000000000000008E-2</v>
      </c>
      <c r="AK11" s="9">
        <v>0.57735026918962573</v>
      </c>
      <c r="AL11" s="32">
        <v>0.11547005383792515</v>
      </c>
      <c r="AM11" s="8">
        <v>1066</v>
      </c>
      <c r="AN11" s="6">
        <v>1077</v>
      </c>
      <c r="AO11" s="4">
        <v>11</v>
      </c>
      <c r="AP11" s="6">
        <v>1055</v>
      </c>
      <c r="AQ11" s="6">
        <v>1069</v>
      </c>
      <c r="AR11" s="4">
        <v>14</v>
      </c>
      <c r="AS11" s="6">
        <v>1055</v>
      </c>
      <c r="AT11" s="7">
        <v>1076</v>
      </c>
      <c r="AU11" s="5">
        <v>21</v>
      </c>
      <c r="AV11" s="4"/>
      <c r="AW11" s="53">
        <v>9</v>
      </c>
      <c r="AX11" s="18">
        <v>3</v>
      </c>
      <c r="AY11" s="53">
        <v>11.6</v>
      </c>
      <c r="AZ11" s="54">
        <v>2.3199999999999998</v>
      </c>
      <c r="BA11" s="55">
        <v>0.92799999999999994</v>
      </c>
      <c r="BB11" s="53">
        <v>6.6181568431097197</v>
      </c>
      <c r="BC11" s="56">
        <v>1.3236313686219439</v>
      </c>
      <c r="BJ11" s="29">
        <v>909.54</v>
      </c>
      <c r="BK11" s="24">
        <f>($BJ$4-BJ11)</f>
        <v>17.920000000000073</v>
      </c>
      <c r="BL11" s="26">
        <f>2*$BJ$4-2*BJ11</f>
        <v>35.840000000000146</v>
      </c>
      <c r="BM11" s="25">
        <v>890.4</v>
      </c>
      <c r="BN11" s="24">
        <f>($BM$4-BM11)</f>
        <v>17.470000000000027</v>
      </c>
      <c r="BO11" s="26">
        <f>2*$BM$4-2*BM11</f>
        <v>34.940000000000055</v>
      </c>
      <c r="BP11" s="25">
        <v>918</v>
      </c>
      <c r="BQ11" s="24">
        <f>($BP$4-BP11)</f>
        <v>18.450000000000045</v>
      </c>
      <c r="BR11" s="23">
        <f>2*$BP$4-2*BP11</f>
        <v>36.900000000000091</v>
      </c>
      <c r="BS11" s="24">
        <f>AVERAGE(BK11,BN11,BQ11)</f>
        <v>17.946666666666715</v>
      </c>
      <c r="BT11" s="24">
        <f>STDEV(BK11,BN11,BQ11)</f>
        <v>0.49054391580503909</v>
      </c>
      <c r="BU11" s="23">
        <f>AVERAGE(BL11,BO11,BR11)</f>
        <v>35.89333333333343</v>
      </c>
      <c r="BV11" s="23">
        <f>STDEV(BL11,BO11,BR11)</f>
        <v>0.98108783161007818</v>
      </c>
      <c r="BW11" s="28">
        <v>26.5</v>
      </c>
      <c r="BX11" s="28">
        <v>20</v>
      </c>
      <c r="BY11" s="2">
        <v>7.79</v>
      </c>
      <c r="BZ11" s="2">
        <v>7.83</v>
      </c>
      <c r="CA11" s="1">
        <f t="shared" si="2"/>
        <v>7.8100000000000005</v>
      </c>
      <c r="CB11" s="1">
        <f t="shared" si="3"/>
        <v>2.8284271247461926E-2</v>
      </c>
      <c r="CC11" s="2"/>
      <c r="CD11" s="2">
        <v>7.14</v>
      </c>
      <c r="CE11" s="2">
        <v>6.79</v>
      </c>
      <c r="CF11" s="1">
        <f t="shared" si="8"/>
        <v>6.9649999999999999</v>
      </c>
      <c r="CG11" s="1">
        <f t="shared" si="4"/>
        <v>0.24748737341529137</v>
      </c>
      <c r="CH11" s="2">
        <v>4.71</v>
      </c>
      <c r="CI11" s="2">
        <v>4.71</v>
      </c>
      <c r="CJ11" s="2">
        <v>4.71</v>
      </c>
      <c r="CK11" s="1">
        <f t="shared" si="9"/>
        <v>4.71</v>
      </c>
      <c r="CL11" s="1">
        <f t="shared" si="5"/>
        <v>0</v>
      </c>
    </row>
    <row r="12" spans="1:90" x14ac:dyDescent="0.25">
      <c r="L12" t="s">
        <v>33</v>
      </c>
      <c r="Y12" s="17" t="s">
        <v>33</v>
      </c>
      <c r="Z12" s="61" t="s">
        <v>9</v>
      </c>
      <c r="AA12" s="61"/>
      <c r="AB12" s="61"/>
      <c r="AC12" s="61" t="s">
        <v>22</v>
      </c>
      <c r="AD12" s="61"/>
      <c r="AE12" s="61"/>
      <c r="AF12" s="6"/>
      <c r="AG12" s="16"/>
      <c r="AH12" s="16"/>
      <c r="AI12" s="16"/>
      <c r="AJ12" s="62" t="s">
        <v>7</v>
      </c>
      <c r="AK12" s="62"/>
      <c r="AL12" s="62"/>
      <c r="AM12" s="61" t="s">
        <v>6</v>
      </c>
      <c r="AN12" s="61"/>
      <c r="AO12" s="61"/>
      <c r="AP12" s="63" t="s">
        <v>5</v>
      </c>
      <c r="AQ12" s="62"/>
      <c r="AR12" s="62"/>
      <c r="AS12" s="6"/>
      <c r="AT12" s="6"/>
      <c r="AU12" s="6"/>
      <c r="AV12" s="16"/>
      <c r="AW12" s="64"/>
      <c r="AX12" s="65"/>
      <c r="AY12" s="65"/>
      <c r="AZ12" s="65"/>
      <c r="BA12" s="65"/>
      <c r="BB12" s="65"/>
      <c r="BC12" s="65"/>
      <c r="BD12" s="65"/>
      <c r="BE12" s="65"/>
      <c r="BF12" s="59"/>
      <c r="BG12" s="59"/>
      <c r="BH12" s="59"/>
      <c r="BI12" s="59"/>
      <c r="BJ12" t="s">
        <v>34</v>
      </c>
      <c r="BY12" t="s">
        <v>33</v>
      </c>
    </row>
    <row r="13" spans="1:90" x14ac:dyDescent="0.25">
      <c r="B13" s="11" t="s">
        <v>21</v>
      </c>
      <c r="C13" s="11" t="s">
        <v>9</v>
      </c>
      <c r="D13" s="11" t="s">
        <v>8</v>
      </c>
      <c r="E13" s="11" t="s">
        <v>20</v>
      </c>
      <c r="F13" s="11" t="s">
        <v>7</v>
      </c>
      <c r="G13" s="11" t="s">
        <v>6</v>
      </c>
      <c r="H13" s="11" t="s">
        <v>5</v>
      </c>
      <c r="I13" s="11" t="s">
        <v>4</v>
      </c>
      <c r="J13" s="11" t="s">
        <v>3</v>
      </c>
      <c r="K13" s="11" t="s">
        <v>2</v>
      </c>
      <c r="L13" s="3" t="s">
        <v>9</v>
      </c>
      <c r="M13" s="3" t="s">
        <v>8</v>
      </c>
      <c r="N13" s="10" t="s">
        <v>1</v>
      </c>
      <c r="O13" s="10" t="s">
        <v>0</v>
      </c>
      <c r="P13" s="3" t="s">
        <v>7</v>
      </c>
      <c r="Q13" s="3" t="s">
        <v>6</v>
      </c>
      <c r="R13" s="3" t="s">
        <v>5</v>
      </c>
      <c r="S13" s="10" t="s">
        <v>1</v>
      </c>
      <c r="T13" s="10" t="s">
        <v>0</v>
      </c>
      <c r="U13" s="3" t="s">
        <v>4</v>
      </c>
      <c r="V13" s="3" t="s">
        <v>3</v>
      </c>
      <c r="W13" s="3" t="s">
        <v>2</v>
      </c>
      <c r="X13" s="10" t="s">
        <v>1</v>
      </c>
      <c r="Y13" s="10" t="s">
        <v>0</v>
      </c>
      <c r="Z13" s="8" t="s">
        <v>18</v>
      </c>
      <c r="AA13" s="6" t="s">
        <v>17</v>
      </c>
      <c r="AB13" s="4" t="s">
        <v>16</v>
      </c>
      <c r="AC13" s="6" t="s">
        <v>18</v>
      </c>
      <c r="AD13" s="6" t="s">
        <v>17</v>
      </c>
      <c r="AE13" s="4" t="s">
        <v>19</v>
      </c>
      <c r="AF13" s="4" t="s">
        <v>15</v>
      </c>
      <c r="AG13" s="9" t="s">
        <v>14</v>
      </c>
      <c r="AH13" s="9" t="s">
        <v>13</v>
      </c>
      <c r="AI13" s="9" t="s">
        <v>12</v>
      </c>
      <c r="AJ13" s="8" t="s">
        <v>18</v>
      </c>
      <c r="AK13" s="6" t="s">
        <v>17</v>
      </c>
      <c r="AL13" s="4" t="s">
        <v>16</v>
      </c>
      <c r="AM13" s="6" t="s">
        <v>18</v>
      </c>
      <c r="AN13" s="6" t="s">
        <v>17</v>
      </c>
      <c r="AO13" s="4" t="s">
        <v>16</v>
      </c>
      <c r="AP13" s="6" t="s">
        <v>18</v>
      </c>
      <c r="AQ13" s="7" t="s">
        <v>17</v>
      </c>
      <c r="AR13" s="4" t="s">
        <v>16</v>
      </c>
      <c r="AS13" s="4" t="s">
        <v>15</v>
      </c>
      <c r="AT13" s="4" t="s">
        <v>14</v>
      </c>
      <c r="AU13" s="4" t="s">
        <v>13</v>
      </c>
      <c r="AV13" s="30" t="s">
        <v>12</v>
      </c>
      <c r="AW13" s="60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33" t="s">
        <v>32</v>
      </c>
      <c r="BK13" s="24" t="s">
        <v>31</v>
      </c>
      <c r="BL13" s="26" t="s">
        <v>30</v>
      </c>
      <c r="BM13" s="25" t="s">
        <v>29</v>
      </c>
      <c r="BN13" s="24" t="s">
        <v>27</v>
      </c>
      <c r="BO13" s="26" t="s">
        <v>14</v>
      </c>
      <c r="BP13" s="25" t="s">
        <v>28</v>
      </c>
      <c r="BQ13" s="24" t="s">
        <v>27</v>
      </c>
      <c r="BR13" s="23" t="s">
        <v>14</v>
      </c>
      <c r="BS13" s="24" t="s">
        <v>1</v>
      </c>
      <c r="BT13" s="24" t="s">
        <v>26</v>
      </c>
      <c r="BU13" s="23" t="s">
        <v>1</v>
      </c>
      <c r="BV13" s="23" t="s">
        <v>26</v>
      </c>
      <c r="BW13" s="22" t="s">
        <v>25</v>
      </c>
      <c r="BX13" s="21"/>
      <c r="BY13" s="27" t="s">
        <v>10</v>
      </c>
      <c r="BZ13" s="14"/>
      <c r="CA13" s="13"/>
      <c r="CB13" s="13"/>
      <c r="CC13" s="14"/>
      <c r="CD13" s="14"/>
      <c r="CE13" s="14"/>
      <c r="CF13" s="13"/>
      <c r="CG13" s="13"/>
      <c r="CH13" s="14"/>
      <c r="CI13" s="14"/>
      <c r="CJ13" s="14"/>
      <c r="CK13" s="13"/>
      <c r="CL13" s="13"/>
    </row>
    <row r="14" spans="1:90" x14ac:dyDescent="0.25">
      <c r="B14" s="11">
        <v>0</v>
      </c>
      <c r="C14" s="11"/>
      <c r="D14" s="11"/>
      <c r="E14" s="11"/>
      <c r="F14" s="11"/>
      <c r="G14" s="11"/>
      <c r="H14" s="11"/>
      <c r="I14" s="11"/>
      <c r="J14" s="11"/>
      <c r="K14" s="11"/>
      <c r="L14" s="3">
        <v>6.5000000000000002E-2</v>
      </c>
      <c r="M14" s="3">
        <v>9.4E-2</v>
      </c>
      <c r="N14" s="10">
        <f>AVERAGE(L14:M14)</f>
        <v>7.9500000000000001E-2</v>
      </c>
      <c r="O14" s="10">
        <f t="shared" ref="O14:O21" si="10">STDEV(L14:M14)</f>
        <v>2.0506096654409854E-2</v>
      </c>
      <c r="P14" s="3">
        <v>9.7000000000000003E-2</v>
      </c>
      <c r="Q14" s="3">
        <v>8.8999999999999996E-2</v>
      </c>
      <c r="R14" s="3">
        <v>0.105</v>
      </c>
      <c r="S14" s="10">
        <f>AVERAGE(P14:R14)</f>
        <v>9.6999999999999989E-2</v>
      </c>
      <c r="T14" s="10">
        <f t="shared" ref="T14:T21" si="11">STDEV(P14:R14)</f>
        <v>8.0000000000000002E-3</v>
      </c>
      <c r="U14" s="3">
        <v>0.27900000000000003</v>
      </c>
      <c r="V14" s="3">
        <v>0.30299999999999999</v>
      </c>
      <c r="W14" s="3">
        <v>0.47299999999999998</v>
      </c>
      <c r="X14" s="10">
        <f>AVERAGE(U14:W14)</f>
        <v>0.35166666666666674</v>
      </c>
      <c r="Y14" s="10">
        <f t="shared" ref="Y14:Y21" si="12">STDEV(U14:W14)</f>
        <v>0.10576073625563173</v>
      </c>
      <c r="Z14" s="8">
        <v>1054</v>
      </c>
      <c r="AA14" s="6">
        <v>1054</v>
      </c>
      <c r="AB14" s="4">
        <f t="shared" ref="AB14:AB21" si="13">_xlfn.NUMBERVALUE(AA14-Z14)</f>
        <v>0</v>
      </c>
      <c r="AC14" s="6">
        <v>1053</v>
      </c>
      <c r="AD14" s="6">
        <v>1056</v>
      </c>
      <c r="AE14" s="4">
        <f t="shared" ref="AE14:AE21" si="14">_xlfn.NUMBERVALUE(AD14-AC14)</f>
        <v>3</v>
      </c>
      <c r="AF14" s="4">
        <f t="shared" ref="AF14:AF21" si="15">AVERAGE(AB14,AE14)</f>
        <v>1.5</v>
      </c>
      <c r="AG14" s="9">
        <f t="shared" ref="AG14:AG21" si="16">AF14*200/1000</f>
        <v>0.3</v>
      </c>
      <c r="AH14" s="9">
        <f t="shared" ref="AH14:AH21" si="17">STDEV(AB14,AE14)</f>
        <v>2.1213203435596424</v>
      </c>
      <c r="AI14" s="9">
        <f t="shared" ref="AI14:AI21" si="18">AH14*200/1000</f>
        <v>0.42426406871192845</v>
      </c>
      <c r="AJ14" s="8">
        <v>1055</v>
      </c>
      <c r="AK14" s="6">
        <v>1059</v>
      </c>
      <c r="AL14" s="4">
        <f t="shared" ref="AL14:AL21" si="19">(AK14-AJ14)</f>
        <v>4</v>
      </c>
      <c r="AM14" s="6">
        <v>1054</v>
      </c>
      <c r="AN14" s="6">
        <v>1057</v>
      </c>
      <c r="AO14" s="4">
        <f t="shared" ref="AO14:AO21" si="20">(AN14-AM14)</f>
        <v>3</v>
      </c>
      <c r="AP14" s="6">
        <v>1052</v>
      </c>
      <c r="AQ14" s="7">
        <v>1052</v>
      </c>
      <c r="AR14" s="5">
        <f t="shared" ref="AR14:AR21" si="21">(AQ14-AP14)</f>
        <v>0</v>
      </c>
      <c r="AS14" s="4">
        <f t="shared" ref="AS14:AS21" si="22">AVERAGE(AL14,AO14,AR14)</f>
        <v>2.3333333333333335</v>
      </c>
      <c r="AT14" s="4">
        <f t="shared" ref="AT14:AT21" si="23">AS14*200/1000</f>
        <v>0.46666666666666667</v>
      </c>
      <c r="AU14" s="4">
        <f t="shared" ref="AU14:AU21" si="24">STDEV(AL14,AO14,AR14)</f>
        <v>2.0816659994661331</v>
      </c>
      <c r="AV14" s="30">
        <f t="shared" ref="AV14:AV21" si="25">AU14*200/1000</f>
        <v>0.41633319989322659</v>
      </c>
      <c r="AW14" s="60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33">
        <v>954.53</v>
      </c>
      <c r="BK14" s="24">
        <f>($BJ$14-BJ14)</f>
        <v>0</v>
      </c>
      <c r="BL14" s="26">
        <f>2*$BJ$14-2*BJ14</f>
        <v>0</v>
      </c>
      <c r="BM14" s="25">
        <v>933.1</v>
      </c>
      <c r="BN14" s="24">
        <f>($BM$14-BM14)</f>
        <v>0</v>
      </c>
      <c r="BO14" s="26">
        <f>2*$BM$14-2*BM14</f>
        <v>0</v>
      </c>
      <c r="BP14" s="25">
        <v>956.05</v>
      </c>
      <c r="BQ14" s="24">
        <f>($BP$14-BP14)</f>
        <v>0</v>
      </c>
      <c r="BR14" s="23">
        <f>2*$BP$14-2*BP14</f>
        <v>0</v>
      </c>
      <c r="BS14" s="24">
        <f>AVERAGE(BK14,BN14,BQ14)</f>
        <v>0</v>
      </c>
      <c r="BT14" s="24">
        <f>STDEV(BK14,BN14,BQ14)</f>
        <v>0</v>
      </c>
      <c r="BU14" s="23">
        <f>AVERAGE(BL14,BO14,BR14)</f>
        <v>0</v>
      </c>
      <c r="BV14" s="23">
        <f>STDEV(BL14,BO14,BR14)</f>
        <v>0</v>
      </c>
      <c r="BW14" s="22">
        <v>30</v>
      </c>
      <c r="BX14" s="21"/>
      <c r="BY14" s="27" t="s">
        <v>9</v>
      </c>
      <c r="BZ14" s="14" t="s">
        <v>8</v>
      </c>
      <c r="CA14" s="13" t="s">
        <v>1</v>
      </c>
      <c r="CB14" s="13" t="s">
        <v>0</v>
      </c>
      <c r="CC14" s="14" t="s">
        <v>7</v>
      </c>
      <c r="CD14" s="14" t="s">
        <v>6</v>
      </c>
      <c r="CE14" s="14" t="s">
        <v>5</v>
      </c>
      <c r="CF14" s="13" t="s">
        <v>1</v>
      </c>
      <c r="CG14" s="13" t="s">
        <v>0</v>
      </c>
      <c r="CH14" s="14" t="s">
        <v>4</v>
      </c>
      <c r="CI14" s="14" t="s">
        <v>3</v>
      </c>
      <c r="CJ14" s="14" t="s">
        <v>2</v>
      </c>
      <c r="CK14" s="13" t="s">
        <v>1</v>
      </c>
      <c r="CL14" s="13" t="s">
        <v>0</v>
      </c>
    </row>
    <row r="15" spans="1:90" x14ac:dyDescent="0.25">
      <c r="B15" s="11">
        <v>1</v>
      </c>
      <c r="C15" s="11"/>
      <c r="D15" s="11"/>
      <c r="E15" s="11"/>
      <c r="F15" s="11"/>
      <c r="G15" s="11"/>
      <c r="H15" s="11"/>
      <c r="I15" s="12"/>
      <c r="J15" s="12"/>
      <c r="K15" s="12"/>
      <c r="L15" s="3">
        <v>0.108</v>
      </c>
      <c r="M15" s="3">
        <v>0.14899999999999999</v>
      </c>
      <c r="N15" s="10">
        <f>AVERAGE(M15:M15)</f>
        <v>0.14899999999999999</v>
      </c>
      <c r="O15" s="10">
        <f t="shared" si="10"/>
        <v>2.8991378028648464E-2</v>
      </c>
      <c r="P15" s="3">
        <v>0.17599999999999999</v>
      </c>
      <c r="Q15" s="3">
        <v>0.255</v>
      </c>
      <c r="R15" s="3">
        <v>0.25800000000000001</v>
      </c>
      <c r="S15" s="10">
        <f>AVERAGE(Q15:R15)</f>
        <v>0.25650000000000001</v>
      </c>
      <c r="T15" s="10">
        <f t="shared" si="11"/>
        <v>4.6500896048714324E-2</v>
      </c>
      <c r="U15" s="3">
        <v>3.72</v>
      </c>
      <c r="V15" s="3">
        <v>2.2599999999999998</v>
      </c>
      <c r="W15" s="3">
        <v>3.38</v>
      </c>
      <c r="X15" s="10">
        <f>AVERAGE(V15:W15)</f>
        <v>2.82</v>
      </c>
      <c r="Y15" s="10">
        <f t="shared" si="12"/>
        <v>0.76393717019137275</v>
      </c>
      <c r="Z15" s="8">
        <v>1054</v>
      </c>
      <c r="AA15" s="6">
        <v>1054</v>
      </c>
      <c r="AB15" s="4">
        <f t="shared" si="13"/>
        <v>0</v>
      </c>
      <c r="AC15" s="6">
        <v>1053</v>
      </c>
      <c r="AD15" s="6">
        <v>1053</v>
      </c>
      <c r="AE15" s="4">
        <f t="shared" si="14"/>
        <v>0</v>
      </c>
      <c r="AF15" s="4">
        <f t="shared" si="15"/>
        <v>0</v>
      </c>
      <c r="AG15" s="9">
        <f t="shared" si="16"/>
        <v>0</v>
      </c>
      <c r="AH15" s="9">
        <f t="shared" si="17"/>
        <v>0</v>
      </c>
      <c r="AI15" s="9">
        <f t="shared" si="18"/>
        <v>0</v>
      </c>
      <c r="AJ15" s="8">
        <v>1055</v>
      </c>
      <c r="AK15" s="6">
        <v>1055</v>
      </c>
      <c r="AL15" s="4">
        <f t="shared" si="19"/>
        <v>0</v>
      </c>
      <c r="AM15" s="6">
        <v>1054</v>
      </c>
      <c r="AN15" s="6">
        <v>1054</v>
      </c>
      <c r="AO15" s="4">
        <f t="shared" si="20"/>
        <v>0</v>
      </c>
      <c r="AP15" s="6">
        <v>1052</v>
      </c>
      <c r="AQ15" s="7">
        <v>1053</v>
      </c>
      <c r="AR15" s="5">
        <f t="shared" si="21"/>
        <v>1</v>
      </c>
      <c r="AS15" s="4">
        <f t="shared" si="22"/>
        <v>0.33333333333333331</v>
      </c>
      <c r="AT15" s="4">
        <f t="shared" si="23"/>
        <v>6.6666666666666652E-2</v>
      </c>
      <c r="AU15" s="4">
        <f t="shared" si="24"/>
        <v>0.57735026918962584</v>
      </c>
      <c r="AV15" s="30">
        <f t="shared" si="25"/>
        <v>0.11547005383792516</v>
      </c>
      <c r="AW15" s="60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33">
        <v>954.44</v>
      </c>
      <c r="BK15" s="24">
        <f>($BJ$14-BJ15)</f>
        <v>8.9999999999918145E-2</v>
      </c>
      <c r="BL15" s="26">
        <f>2*$BJ$14-2*BJ15</f>
        <v>0.17999999999983629</v>
      </c>
      <c r="BM15" s="25">
        <v>933.05</v>
      </c>
      <c r="BN15" s="24">
        <f>($BM$14-BM15)</f>
        <v>5.0000000000068212E-2</v>
      </c>
      <c r="BO15" s="26">
        <f>2*$BM$14-2*BM15</f>
        <v>0.10000000000013642</v>
      </c>
      <c r="BP15" s="25">
        <v>955.79</v>
      </c>
      <c r="BQ15" s="24">
        <f>($BP$14-BP15)</f>
        <v>0.25999999999999091</v>
      </c>
      <c r="BR15" s="23">
        <f>2*$BP$14-2*BP15</f>
        <v>0.51999999999998181</v>
      </c>
      <c r="BS15" s="24">
        <f>AVERAGE(BK15,BN15,BQ15)</f>
        <v>0.13333333333332575</v>
      </c>
      <c r="BT15" s="24">
        <f>STDEV(BK15,BN15,BQ15)</f>
        <v>0.11150485789117012</v>
      </c>
      <c r="BU15" s="23">
        <f>AVERAGE(BL15,BO15,BR15)</f>
        <v>0.26666666666665151</v>
      </c>
      <c r="BV15" s="23">
        <f>STDEV(BL15,BO15,BR15)</f>
        <v>0.22300971578234025</v>
      </c>
      <c r="BW15" s="22">
        <v>25.5</v>
      </c>
      <c r="BX15" s="21"/>
      <c r="BY15" s="20">
        <v>7.88</v>
      </c>
      <c r="BZ15" s="2">
        <v>7.83</v>
      </c>
      <c r="CA15" s="1">
        <f t="shared" ref="CA15:CA22" si="26">AVERAGE(BY15:BZ15)</f>
        <v>7.8550000000000004</v>
      </c>
      <c r="CB15" s="1">
        <f t="shared" ref="CB15:CB22" si="27">STDEV(BY15:BZ15)</f>
        <v>3.5355339059327251E-2</v>
      </c>
      <c r="CC15" s="2">
        <v>7.86</v>
      </c>
      <c r="CD15" s="2">
        <v>7.29</v>
      </c>
      <c r="CE15" s="2">
        <v>7.84</v>
      </c>
      <c r="CF15" s="1">
        <f>AVERAGE(CC15:CE15)</f>
        <v>7.663333333333334</v>
      </c>
      <c r="CG15" s="1">
        <f t="shared" ref="CG15:CG22" si="28">STDEV(CC15:CE15)</f>
        <v>0.32347076117221685</v>
      </c>
      <c r="CH15" s="2">
        <v>5.48</v>
      </c>
      <c r="CI15" s="2">
        <v>5.44</v>
      </c>
      <c r="CJ15" s="2">
        <v>5.34</v>
      </c>
      <c r="CK15" s="1">
        <f>AVERAGE(CH15:CJ15)</f>
        <v>5.4200000000000008</v>
      </c>
      <c r="CL15" s="1">
        <f t="shared" ref="CL15:CL22" si="29">STDEV(CH15:CJ15)</f>
        <v>7.2111025509280099E-2</v>
      </c>
    </row>
    <row r="16" spans="1:90" x14ac:dyDescent="0.25">
      <c r="B16" s="11">
        <v>2</v>
      </c>
      <c r="C16" s="11"/>
      <c r="D16" s="11"/>
      <c r="E16" s="11"/>
      <c r="F16" s="11"/>
      <c r="G16" s="11"/>
      <c r="H16" s="11"/>
      <c r="I16" s="11"/>
      <c r="J16" s="11"/>
      <c r="K16" s="11"/>
      <c r="L16" s="3">
        <v>9.6000000000000002E-2</v>
      </c>
      <c r="M16" s="3">
        <v>0.14599999999999999</v>
      </c>
      <c r="N16" s="10">
        <f t="shared" ref="N16:N21" si="30">AVERAGE(L16:M16)</f>
        <v>0.121</v>
      </c>
      <c r="O16" s="10">
        <f t="shared" si="10"/>
        <v>3.5355339059327341E-2</v>
      </c>
      <c r="P16" s="3">
        <v>0.16400000000000001</v>
      </c>
      <c r="Q16" s="3">
        <v>0.50900000000000001</v>
      </c>
      <c r="R16" s="3">
        <v>0.629</v>
      </c>
      <c r="S16" s="10">
        <f t="shared" ref="S16:S21" si="31">AVERAGE(P16:R16)</f>
        <v>0.434</v>
      </c>
      <c r="T16" s="10">
        <f t="shared" si="11"/>
        <v>0.24140215409146626</v>
      </c>
      <c r="U16" s="15">
        <v>8.5</v>
      </c>
      <c r="V16" s="15">
        <v>6.85</v>
      </c>
      <c r="W16" s="15">
        <v>7.45</v>
      </c>
      <c r="X16" s="10">
        <f t="shared" ref="X16:X21" si="32">AVERAGE(U16:W16)</f>
        <v>7.6000000000000005</v>
      </c>
      <c r="Y16" s="10">
        <f t="shared" si="12"/>
        <v>0.83516465442450349</v>
      </c>
      <c r="Z16" s="8">
        <v>1054</v>
      </c>
      <c r="AA16" s="6">
        <v>1058</v>
      </c>
      <c r="AB16" s="4">
        <f t="shared" si="13"/>
        <v>4</v>
      </c>
      <c r="AC16" s="6">
        <v>1053</v>
      </c>
      <c r="AD16" s="6">
        <v>1055</v>
      </c>
      <c r="AE16" s="4">
        <f t="shared" si="14"/>
        <v>2</v>
      </c>
      <c r="AF16" s="4">
        <f t="shared" si="15"/>
        <v>3</v>
      </c>
      <c r="AG16" s="9">
        <f t="shared" si="16"/>
        <v>0.6</v>
      </c>
      <c r="AH16" s="9">
        <f t="shared" si="17"/>
        <v>1.4142135623730951</v>
      </c>
      <c r="AI16" s="9">
        <f t="shared" si="18"/>
        <v>0.28284271247461901</v>
      </c>
      <c r="AJ16" s="8">
        <v>1055</v>
      </c>
      <c r="AK16" s="6">
        <v>1060</v>
      </c>
      <c r="AL16" s="4">
        <f t="shared" si="19"/>
        <v>5</v>
      </c>
      <c r="AM16" s="6">
        <v>1054</v>
      </c>
      <c r="AN16" s="6">
        <v>1056</v>
      </c>
      <c r="AO16" s="4">
        <f t="shared" si="20"/>
        <v>2</v>
      </c>
      <c r="AP16" s="6">
        <v>1052</v>
      </c>
      <c r="AQ16" s="7">
        <v>1059</v>
      </c>
      <c r="AR16" s="5">
        <f t="shared" si="21"/>
        <v>7</v>
      </c>
      <c r="AS16" s="4">
        <f t="shared" si="22"/>
        <v>4.666666666666667</v>
      </c>
      <c r="AT16" s="4">
        <f t="shared" si="23"/>
        <v>0.93333333333333335</v>
      </c>
      <c r="AU16" s="4">
        <f t="shared" si="24"/>
        <v>2.5166114784235836</v>
      </c>
      <c r="AV16" s="30">
        <f t="shared" si="25"/>
        <v>0.50332229568471676</v>
      </c>
      <c r="AW16" s="60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33">
        <v>951.05</v>
      </c>
      <c r="BK16" s="24">
        <f>($BJ$14-BJ16)</f>
        <v>3.4800000000000182</v>
      </c>
      <c r="BL16" s="26">
        <f>2*$BJ$14-2*BJ16</f>
        <v>6.9600000000000364</v>
      </c>
      <c r="BM16" s="25">
        <v>930.84</v>
      </c>
      <c r="BN16" s="24">
        <f>($BM$14-BM16)</f>
        <v>2.2599999999999909</v>
      </c>
      <c r="BO16" s="26">
        <f>2*$BM$14-2*BM16</f>
        <v>4.5199999999999818</v>
      </c>
      <c r="BP16" s="25">
        <v>951.25</v>
      </c>
      <c r="BQ16" s="24">
        <f>($BP$14-BP16)</f>
        <v>4.7999999999999545</v>
      </c>
      <c r="BR16" s="23">
        <f>2*$BP$14-2*BP16</f>
        <v>9.5999999999999091</v>
      </c>
      <c r="BS16" s="24">
        <f>AVERAGE(BK16,BN16,BQ16)</f>
        <v>3.5133333333333212</v>
      </c>
      <c r="BT16" s="24">
        <f>STDEV(BK16,BN16,BQ16)</f>
        <v>1.2703280416228266</v>
      </c>
      <c r="BU16" s="23">
        <f>AVERAGE(BL16,BO16,BR16)</f>
        <v>7.0266666666666424</v>
      </c>
      <c r="BV16" s="23">
        <f>STDEV(BL16,BO16,BR16)</f>
        <v>2.5406560832456533</v>
      </c>
      <c r="BW16" s="22">
        <v>27</v>
      </c>
      <c r="BX16" s="21"/>
      <c r="BY16" s="20">
        <v>7.69</v>
      </c>
      <c r="BZ16" s="2">
        <v>7.87</v>
      </c>
      <c r="CA16" s="1">
        <f t="shared" si="26"/>
        <v>7.78</v>
      </c>
      <c r="CB16" s="1">
        <f t="shared" si="27"/>
        <v>0.12727922061357835</v>
      </c>
      <c r="CC16" s="2">
        <v>7.87</v>
      </c>
      <c r="CD16" s="2">
        <v>7.41</v>
      </c>
      <c r="CE16" s="2">
        <v>7.85</v>
      </c>
      <c r="CF16" s="1">
        <f>AVERAGE(CD16:CE16)</f>
        <v>7.63</v>
      </c>
      <c r="CG16" s="1">
        <f t="shared" si="28"/>
        <v>0.25999999999999984</v>
      </c>
      <c r="CH16" s="2">
        <v>5.16</v>
      </c>
      <c r="CI16" s="2">
        <v>5.16</v>
      </c>
      <c r="CJ16" s="2">
        <v>5.07</v>
      </c>
      <c r="CK16" s="1">
        <f>AVERAGE(CI16:CJ16)</f>
        <v>5.1150000000000002</v>
      </c>
      <c r="CL16" s="1">
        <f t="shared" si="29"/>
        <v>5.1961524227066236E-2</v>
      </c>
    </row>
    <row r="17" spans="2:90" x14ac:dyDescent="0.25">
      <c r="B17" s="11">
        <v>3</v>
      </c>
      <c r="C17" s="11"/>
      <c r="D17" s="11"/>
      <c r="E17" s="11"/>
      <c r="F17" s="11"/>
      <c r="G17" s="11"/>
      <c r="H17" s="11"/>
      <c r="I17" s="11"/>
      <c r="J17" s="11"/>
      <c r="K17" s="11"/>
      <c r="L17" s="3">
        <v>9.9000000000000005E-2</v>
      </c>
      <c r="M17" s="3">
        <v>0.17299999999999999</v>
      </c>
      <c r="N17" s="10">
        <f t="shared" si="30"/>
        <v>0.13600000000000001</v>
      </c>
      <c r="O17" s="10">
        <f t="shared" si="10"/>
        <v>5.2325901807804491E-2</v>
      </c>
      <c r="P17" s="3">
        <v>0.67600000000000005</v>
      </c>
      <c r="Q17" s="3">
        <v>0.71599999999999997</v>
      </c>
      <c r="R17" s="3">
        <v>0.88400000000000001</v>
      </c>
      <c r="S17" s="10">
        <f t="shared" si="31"/>
        <v>0.7586666666666666</v>
      </c>
      <c r="T17" s="10">
        <f t="shared" si="11"/>
        <v>0.11036907779506672</v>
      </c>
      <c r="U17" s="3">
        <v>5.9</v>
      </c>
      <c r="V17" s="3">
        <v>2.9</v>
      </c>
      <c r="W17" s="3">
        <v>4.3</v>
      </c>
      <c r="X17" s="10">
        <f t="shared" si="32"/>
        <v>4.3666666666666671</v>
      </c>
      <c r="Y17" s="10">
        <f t="shared" si="12"/>
        <v>1.5011106998930237</v>
      </c>
      <c r="Z17" s="8">
        <v>1054</v>
      </c>
      <c r="AA17" s="6">
        <v>1054</v>
      </c>
      <c r="AB17" s="4">
        <f t="shared" si="13"/>
        <v>0</v>
      </c>
      <c r="AC17" s="6">
        <v>1053</v>
      </c>
      <c r="AD17" s="6">
        <v>1053</v>
      </c>
      <c r="AE17" s="4">
        <f t="shared" si="14"/>
        <v>0</v>
      </c>
      <c r="AF17" s="4">
        <f t="shared" si="15"/>
        <v>0</v>
      </c>
      <c r="AG17" s="9">
        <f t="shared" si="16"/>
        <v>0</v>
      </c>
      <c r="AH17" s="9">
        <f t="shared" si="17"/>
        <v>0</v>
      </c>
      <c r="AI17" s="9">
        <f t="shared" si="18"/>
        <v>0</v>
      </c>
      <c r="AJ17" s="8">
        <v>1055</v>
      </c>
      <c r="AK17" s="6">
        <v>1055</v>
      </c>
      <c r="AL17" s="4">
        <f t="shared" si="19"/>
        <v>0</v>
      </c>
      <c r="AM17" s="6">
        <v>1054</v>
      </c>
      <c r="AN17" s="6">
        <v>1059</v>
      </c>
      <c r="AO17" s="4">
        <f t="shared" si="20"/>
        <v>5</v>
      </c>
      <c r="AP17" s="6">
        <v>1052</v>
      </c>
      <c r="AQ17" s="7">
        <v>1054</v>
      </c>
      <c r="AR17" s="5">
        <f t="shared" si="21"/>
        <v>2</v>
      </c>
      <c r="AS17" s="4">
        <f t="shared" si="22"/>
        <v>2.3333333333333335</v>
      </c>
      <c r="AT17" s="4">
        <f t="shared" si="23"/>
        <v>0.46666666666666667</v>
      </c>
      <c r="AU17" s="4">
        <f t="shared" si="24"/>
        <v>2.5166114784235836</v>
      </c>
      <c r="AV17" s="30">
        <f t="shared" si="25"/>
        <v>0.50332229568471676</v>
      </c>
      <c r="AW17" s="60"/>
      <c r="AX17" s="59"/>
      <c r="AY17" s="59"/>
      <c r="AZ17" s="59"/>
      <c r="BA17" s="59"/>
      <c r="BB17" s="59"/>
      <c r="BC17" s="59"/>
      <c r="BD17" s="59"/>
      <c r="BE17" s="59"/>
      <c r="BF17" s="59"/>
      <c r="BG17" s="59"/>
      <c r="BH17" s="59"/>
      <c r="BI17" s="59"/>
      <c r="BJ17" s="33"/>
      <c r="BK17" s="24"/>
      <c r="BL17" s="26"/>
      <c r="BM17" s="25"/>
      <c r="BN17" s="24"/>
      <c r="BO17" s="26"/>
      <c r="BP17" s="25"/>
      <c r="BQ17" s="24"/>
      <c r="BR17" s="23"/>
      <c r="BS17" s="24"/>
      <c r="BT17" s="24"/>
      <c r="BU17" s="23"/>
      <c r="BV17" s="23"/>
      <c r="BW17" s="22">
        <v>27.5</v>
      </c>
      <c r="BX17" s="21"/>
      <c r="BY17" s="20">
        <v>7.14</v>
      </c>
      <c r="BZ17" s="2">
        <v>7.03</v>
      </c>
      <c r="CA17" s="1">
        <f t="shared" si="26"/>
        <v>7.085</v>
      </c>
      <c r="CB17" s="1">
        <f t="shared" si="27"/>
        <v>7.7781745930519827E-2</v>
      </c>
      <c r="CC17" s="2">
        <v>7.82</v>
      </c>
      <c r="CD17" s="2">
        <v>7.75</v>
      </c>
      <c r="CE17" s="2">
        <v>7.85</v>
      </c>
      <c r="CF17" s="1">
        <f t="shared" ref="CF17:CF22" si="33">AVERAGE(CC17:CE17)</f>
        <v>7.8066666666666675</v>
      </c>
      <c r="CG17" s="1">
        <f t="shared" si="28"/>
        <v>5.1316014394468729E-2</v>
      </c>
      <c r="CH17" s="2">
        <v>4.79</v>
      </c>
      <c r="CI17" s="2">
        <v>4.88</v>
      </c>
      <c r="CJ17" s="2">
        <v>4.79</v>
      </c>
      <c r="CK17" s="1">
        <f t="shared" ref="CK17:CK22" si="34">AVERAGE(CH17:CJ17)</f>
        <v>4.82</v>
      </c>
      <c r="CL17" s="1">
        <f t="shared" si="29"/>
        <v>5.1961524227066236E-2</v>
      </c>
    </row>
    <row r="18" spans="2:90" x14ac:dyDescent="0.25">
      <c r="B18" s="11">
        <v>4</v>
      </c>
      <c r="C18" s="11"/>
      <c r="D18" s="11"/>
      <c r="E18" s="11"/>
      <c r="F18" s="11"/>
      <c r="G18" s="11"/>
      <c r="H18" s="11"/>
      <c r="I18" s="11"/>
      <c r="J18" s="11"/>
      <c r="K18" s="11"/>
      <c r="L18" s="3">
        <v>0.11600000000000001</v>
      </c>
      <c r="M18" s="3">
        <v>0.23599999999999999</v>
      </c>
      <c r="N18" s="10">
        <f t="shared" si="30"/>
        <v>0.17599999999999999</v>
      </c>
      <c r="O18" s="10">
        <f t="shared" si="10"/>
        <v>8.4852813742385694E-2</v>
      </c>
      <c r="P18" s="3">
        <v>1.54</v>
      </c>
      <c r="Q18" s="3">
        <v>0.97</v>
      </c>
      <c r="R18" s="3">
        <v>1.23</v>
      </c>
      <c r="S18" s="10">
        <f t="shared" si="31"/>
        <v>1.2466666666666666</v>
      </c>
      <c r="T18" s="10">
        <f t="shared" si="11"/>
        <v>0.28536526301099346</v>
      </c>
      <c r="U18" s="3">
        <v>3.36</v>
      </c>
      <c r="V18" s="3">
        <v>1.02</v>
      </c>
      <c r="W18" s="3">
        <v>2.52</v>
      </c>
      <c r="X18" s="10">
        <f t="shared" si="32"/>
        <v>2.3000000000000003</v>
      </c>
      <c r="Y18" s="10">
        <f t="shared" si="12"/>
        <v>1.1854113210189947</v>
      </c>
      <c r="Z18" s="8">
        <v>1054</v>
      </c>
      <c r="AA18" s="6">
        <v>1055</v>
      </c>
      <c r="AB18" s="4">
        <f t="shared" si="13"/>
        <v>1</v>
      </c>
      <c r="AC18" s="6">
        <v>1053</v>
      </c>
      <c r="AD18" s="6">
        <v>1055</v>
      </c>
      <c r="AE18" s="4">
        <f t="shared" si="14"/>
        <v>2</v>
      </c>
      <c r="AF18" s="4">
        <f t="shared" si="15"/>
        <v>1.5</v>
      </c>
      <c r="AG18" s="9">
        <f t="shared" si="16"/>
        <v>0.3</v>
      </c>
      <c r="AH18" s="9">
        <f t="shared" si="17"/>
        <v>0.70710678118654757</v>
      </c>
      <c r="AI18" s="9">
        <f t="shared" si="18"/>
        <v>0.1414213562373095</v>
      </c>
      <c r="AJ18" s="8">
        <v>1055</v>
      </c>
      <c r="AK18" s="6">
        <v>1057</v>
      </c>
      <c r="AL18" s="4">
        <f t="shared" si="19"/>
        <v>2</v>
      </c>
      <c r="AM18" s="6">
        <v>1054</v>
      </c>
      <c r="AN18" s="6">
        <v>1057</v>
      </c>
      <c r="AO18" s="4">
        <f t="shared" si="20"/>
        <v>3</v>
      </c>
      <c r="AP18" s="6">
        <v>1052</v>
      </c>
      <c r="AQ18" s="7">
        <v>1053</v>
      </c>
      <c r="AR18" s="5">
        <f t="shared" si="21"/>
        <v>1</v>
      </c>
      <c r="AS18" s="4">
        <f t="shared" si="22"/>
        <v>2</v>
      </c>
      <c r="AT18" s="4">
        <f t="shared" si="23"/>
        <v>0.4</v>
      </c>
      <c r="AU18" s="4">
        <f t="shared" si="24"/>
        <v>1</v>
      </c>
      <c r="AV18" s="30">
        <f t="shared" si="25"/>
        <v>0.2</v>
      </c>
      <c r="AW18" s="60"/>
      <c r="AX18" s="59"/>
      <c r="AY18" s="59"/>
      <c r="AZ18" s="59"/>
      <c r="BA18" s="59"/>
      <c r="BB18" s="59"/>
      <c r="BC18" s="59"/>
      <c r="BD18" s="59"/>
      <c r="BE18" s="59"/>
      <c r="BF18" s="59"/>
      <c r="BG18" s="59"/>
      <c r="BH18" s="59"/>
      <c r="BI18" s="59"/>
      <c r="BJ18" s="33">
        <v>945.46</v>
      </c>
      <c r="BK18" s="24">
        <f>($BJ$14-BJ18)</f>
        <v>9.0699999999999363</v>
      </c>
      <c r="BL18" s="26">
        <f>2*$BJ$14-2*BJ18</f>
        <v>18.139999999999873</v>
      </c>
      <c r="BM18" s="25">
        <v>925.88</v>
      </c>
      <c r="BN18" s="24">
        <f>($BM$14-BM18)</f>
        <v>7.2200000000000273</v>
      </c>
      <c r="BO18" s="26">
        <f>2*$BM$14-2*BM18</f>
        <v>14.440000000000055</v>
      </c>
      <c r="BP18" s="25">
        <v>945.12</v>
      </c>
      <c r="BQ18" s="24">
        <f>($BP$14-BP18)</f>
        <v>10.92999999999995</v>
      </c>
      <c r="BR18" s="23">
        <f>2*$BP$14-2*BP18</f>
        <v>21.8599999999999</v>
      </c>
      <c r="BS18" s="24">
        <f>AVERAGE(BK18,BN18,BQ18)</f>
        <v>9.0733333333333039</v>
      </c>
      <c r="BT18" s="24">
        <f>STDEV(BK18,BN18,BQ18)</f>
        <v>1.8550022461800904</v>
      </c>
      <c r="BU18" s="23">
        <f>AVERAGE(BL18,BO18,BR18)</f>
        <v>18.146666666666608</v>
      </c>
      <c r="BV18" s="23">
        <f>STDEV(BL18,BO18,BR18)</f>
        <v>3.7100044923601807</v>
      </c>
      <c r="BW18" s="22">
        <v>27</v>
      </c>
      <c r="BX18" s="21"/>
      <c r="BY18" s="20">
        <v>7.21</v>
      </c>
      <c r="BZ18" s="2">
        <v>6.97</v>
      </c>
      <c r="CA18" s="1">
        <f t="shared" si="26"/>
        <v>7.09</v>
      </c>
      <c r="CB18" s="1">
        <f t="shared" si="27"/>
        <v>0.16970562748477155</v>
      </c>
      <c r="CC18" s="2">
        <v>7.91</v>
      </c>
      <c r="CD18" s="2">
        <v>7.91</v>
      </c>
      <c r="CE18" s="2">
        <v>7.74</v>
      </c>
      <c r="CF18" s="1">
        <f t="shared" si="33"/>
        <v>7.8533333333333344</v>
      </c>
      <c r="CG18" s="1">
        <f t="shared" si="28"/>
        <v>9.8149545762236334E-2</v>
      </c>
      <c r="CH18" s="2">
        <v>4.7699999999999996</v>
      </c>
      <c r="CI18" s="2">
        <v>4.83</v>
      </c>
      <c r="CJ18" s="2">
        <v>4.74</v>
      </c>
      <c r="CK18" s="1">
        <f t="shared" si="34"/>
        <v>4.78</v>
      </c>
      <c r="CL18" s="1">
        <f t="shared" si="29"/>
        <v>4.5825756949558392E-2</v>
      </c>
    </row>
    <row r="19" spans="2:90" x14ac:dyDescent="0.25">
      <c r="B19" s="11">
        <v>5</v>
      </c>
      <c r="C19" s="12"/>
      <c r="D19" s="12"/>
      <c r="E19" s="12"/>
      <c r="F19" s="11"/>
      <c r="G19" s="11"/>
      <c r="H19" s="11"/>
      <c r="I19" s="11"/>
      <c r="J19" s="11"/>
      <c r="K19" s="11"/>
      <c r="L19" s="3">
        <v>0.13900000000000001</v>
      </c>
      <c r="M19" s="3">
        <v>0.26300000000000001</v>
      </c>
      <c r="N19" s="10">
        <f t="shared" si="30"/>
        <v>0.20100000000000001</v>
      </c>
      <c r="O19" s="10">
        <f t="shared" si="10"/>
        <v>8.7681240867131902E-2</v>
      </c>
      <c r="P19" s="3">
        <v>3.16</v>
      </c>
      <c r="Q19" s="3">
        <v>1.002</v>
      </c>
      <c r="R19" s="3">
        <v>1.1499999999999999</v>
      </c>
      <c r="S19" s="10">
        <f t="shared" si="31"/>
        <v>1.7706666666666664</v>
      </c>
      <c r="T19" s="10">
        <f t="shared" si="11"/>
        <v>1.2054714153945481</v>
      </c>
      <c r="U19" s="3">
        <v>2.66</v>
      </c>
      <c r="V19" s="3">
        <v>1.07</v>
      </c>
      <c r="W19" s="3">
        <v>1.04</v>
      </c>
      <c r="X19" s="10">
        <f t="shared" si="32"/>
        <v>1.59</v>
      </c>
      <c r="Y19" s="10">
        <f t="shared" si="12"/>
        <v>0.92676857952781277</v>
      </c>
      <c r="Z19" s="8">
        <v>1054</v>
      </c>
      <c r="AA19" s="6">
        <v>1054</v>
      </c>
      <c r="AB19" s="4">
        <f t="shared" si="13"/>
        <v>0</v>
      </c>
      <c r="AC19" s="6">
        <v>1053</v>
      </c>
      <c r="AD19" s="6">
        <v>1053</v>
      </c>
      <c r="AE19" s="4">
        <f t="shared" si="14"/>
        <v>0</v>
      </c>
      <c r="AF19" s="4">
        <f t="shared" si="15"/>
        <v>0</v>
      </c>
      <c r="AG19" s="9">
        <f t="shared" si="16"/>
        <v>0</v>
      </c>
      <c r="AH19" s="9">
        <f t="shared" si="17"/>
        <v>0</v>
      </c>
      <c r="AI19" s="9">
        <f t="shared" si="18"/>
        <v>0</v>
      </c>
      <c r="AJ19" s="8">
        <v>1055</v>
      </c>
      <c r="AK19" s="6">
        <v>1057</v>
      </c>
      <c r="AL19" s="4">
        <f t="shared" si="19"/>
        <v>2</v>
      </c>
      <c r="AM19" s="6">
        <v>1054</v>
      </c>
      <c r="AN19" s="6">
        <v>1055</v>
      </c>
      <c r="AO19" s="4">
        <f t="shared" si="20"/>
        <v>1</v>
      </c>
      <c r="AP19" s="6">
        <v>1052</v>
      </c>
      <c r="AQ19" s="7">
        <v>1056</v>
      </c>
      <c r="AR19" s="5">
        <f t="shared" si="21"/>
        <v>4</v>
      </c>
      <c r="AS19" s="4">
        <f t="shared" si="22"/>
        <v>2.3333333333333335</v>
      </c>
      <c r="AT19" s="4">
        <f t="shared" si="23"/>
        <v>0.46666666666666667</v>
      </c>
      <c r="AU19" s="4">
        <f t="shared" si="24"/>
        <v>1.5275252316519468</v>
      </c>
      <c r="AV19" s="30">
        <f t="shared" si="25"/>
        <v>0.30550504633038933</v>
      </c>
      <c r="AW19" s="60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33">
        <v>943.51</v>
      </c>
      <c r="BK19" s="24">
        <f>($BJ$14-BJ19)</f>
        <v>11.019999999999982</v>
      </c>
      <c r="BL19" s="26">
        <f>2*$BJ$14-2*BJ19</f>
        <v>22.039999999999964</v>
      </c>
      <c r="BM19" s="25">
        <v>924.06</v>
      </c>
      <c r="BN19" s="24">
        <f>($BM$14-BM19)</f>
        <v>9.0400000000000773</v>
      </c>
      <c r="BO19" s="26">
        <f>2*$BM$14-2*BM19</f>
        <v>18.080000000000155</v>
      </c>
      <c r="BP19" s="25">
        <v>943.21</v>
      </c>
      <c r="BQ19" s="24">
        <f>($BP$14-BP19)</f>
        <v>12.839999999999918</v>
      </c>
      <c r="BR19" s="23">
        <f>2*$BP$14-2*BP19</f>
        <v>25.679999999999836</v>
      </c>
      <c r="BS19" s="24">
        <f>AVERAGE(BK19,BN19,BQ19)</f>
        <v>10.96666666666666</v>
      </c>
      <c r="BT19" s="24">
        <f>STDEV(BK19,BN19,BQ19)</f>
        <v>1.9005613205926875</v>
      </c>
      <c r="BU19" s="23">
        <f>AVERAGE(BL19,BO19,BR19)</f>
        <v>21.933333333333319</v>
      </c>
      <c r="BV19" s="23">
        <f>STDEV(BL19,BO19,BR19)</f>
        <v>3.8011226411853749</v>
      </c>
      <c r="BW19" s="22"/>
      <c r="BX19" s="21"/>
      <c r="BY19" s="20">
        <v>7.88</v>
      </c>
      <c r="BZ19" s="2">
        <v>7.88</v>
      </c>
      <c r="CA19" s="1">
        <f t="shared" si="26"/>
        <v>7.88</v>
      </c>
      <c r="CB19" s="1">
        <f t="shared" si="27"/>
        <v>0</v>
      </c>
      <c r="CC19" s="2">
        <v>7.79</v>
      </c>
      <c r="CD19" s="2">
        <v>7.05</v>
      </c>
      <c r="CE19" s="2">
        <v>7</v>
      </c>
      <c r="CF19" s="1">
        <f t="shared" si="33"/>
        <v>7.28</v>
      </c>
      <c r="CG19" s="1">
        <f t="shared" si="28"/>
        <v>0.44237992721189334</v>
      </c>
      <c r="CH19" s="2">
        <v>4.76</v>
      </c>
      <c r="CI19" s="2">
        <v>4.8</v>
      </c>
      <c r="CJ19" s="2">
        <v>4.7</v>
      </c>
      <c r="CK19" s="1">
        <f t="shared" si="34"/>
        <v>4.753333333333333</v>
      </c>
      <c r="CL19" s="1">
        <f t="shared" si="29"/>
        <v>5.033222956847147E-2</v>
      </c>
    </row>
    <row r="20" spans="2:90" x14ac:dyDescent="0.25">
      <c r="B20" s="11">
        <v>6</v>
      </c>
      <c r="C20" s="11"/>
      <c r="D20" s="11"/>
      <c r="E20" s="11"/>
      <c r="F20" s="11"/>
      <c r="G20" s="11"/>
      <c r="H20" s="11"/>
      <c r="I20" s="11"/>
      <c r="J20" s="11"/>
      <c r="K20" s="11"/>
      <c r="L20" s="3">
        <v>0.17599999999999999</v>
      </c>
      <c r="M20" s="3">
        <v>0.27500000000000002</v>
      </c>
      <c r="N20" s="10">
        <f t="shared" si="30"/>
        <v>0.22550000000000001</v>
      </c>
      <c r="O20" s="10">
        <f t="shared" si="10"/>
        <v>7.0003571337468221E-2</v>
      </c>
      <c r="P20" s="3">
        <v>3.79</v>
      </c>
      <c r="Q20" s="3">
        <v>1.84</v>
      </c>
      <c r="R20" s="3">
        <v>2.64</v>
      </c>
      <c r="S20" s="10">
        <f t="shared" si="31"/>
        <v>2.7566666666666664</v>
      </c>
      <c r="T20" s="10">
        <f t="shared" si="11"/>
        <v>0.98022106350217419</v>
      </c>
      <c r="U20" s="3">
        <v>1.5</v>
      </c>
      <c r="V20" s="3">
        <v>0.58099999999999996</v>
      </c>
      <c r="W20" s="3">
        <v>0.66700000000000004</v>
      </c>
      <c r="X20" s="10">
        <f t="shared" si="32"/>
        <v>0.91600000000000004</v>
      </c>
      <c r="Y20" s="10">
        <f t="shared" si="12"/>
        <v>0.50758349066926889</v>
      </c>
      <c r="Z20" s="8">
        <v>1054</v>
      </c>
      <c r="AA20" s="6">
        <v>1054</v>
      </c>
      <c r="AB20" s="4">
        <f t="shared" si="13"/>
        <v>0</v>
      </c>
      <c r="AC20" s="6">
        <v>1053</v>
      </c>
      <c r="AD20" s="6">
        <v>1053</v>
      </c>
      <c r="AE20" s="4">
        <f t="shared" si="14"/>
        <v>0</v>
      </c>
      <c r="AF20" s="4">
        <f t="shared" si="15"/>
        <v>0</v>
      </c>
      <c r="AG20" s="9">
        <f t="shared" si="16"/>
        <v>0</v>
      </c>
      <c r="AH20" s="9">
        <f t="shared" si="17"/>
        <v>0</v>
      </c>
      <c r="AI20" s="9">
        <f t="shared" si="18"/>
        <v>0</v>
      </c>
      <c r="AJ20" s="8">
        <v>1055</v>
      </c>
      <c r="AK20" s="6">
        <v>1057</v>
      </c>
      <c r="AL20" s="4">
        <f t="shared" si="19"/>
        <v>2</v>
      </c>
      <c r="AM20" s="6">
        <v>1054</v>
      </c>
      <c r="AN20" s="6">
        <v>1055</v>
      </c>
      <c r="AO20" s="4">
        <f t="shared" si="20"/>
        <v>1</v>
      </c>
      <c r="AP20" s="6">
        <v>1052</v>
      </c>
      <c r="AQ20" s="7">
        <v>1055</v>
      </c>
      <c r="AR20" s="5">
        <f t="shared" si="21"/>
        <v>3</v>
      </c>
      <c r="AS20" s="4">
        <f t="shared" si="22"/>
        <v>2</v>
      </c>
      <c r="AT20" s="4">
        <f t="shared" si="23"/>
        <v>0.4</v>
      </c>
      <c r="AU20" s="4">
        <f t="shared" si="24"/>
        <v>1</v>
      </c>
      <c r="AV20" s="30">
        <f t="shared" si="25"/>
        <v>0.2</v>
      </c>
      <c r="AW20" s="60"/>
      <c r="AX20" s="59"/>
      <c r="AY20" s="59"/>
      <c r="AZ20" s="59"/>
      <c r="BA20" s="59"/>
      <c r="BB20" s="59"/>
      <c r="BC20" s="59"/>
      <c r="BD20" s="59"/>
      <c r="BE20" s="59"/>
      <c r="BF20" s="59"/>
      <c r="BG20" s="59"/>
      <c r="BH20" s="59"/>
      <c r="BI20" s="59"/>
      <c r="BJ20" s="33">
        <v>941.64</v>
      </c>
      <c r="BK20" s="24">
        <f>($BJ$14-BJ20)</f>
        <v>12.889999999999986</v>
      </c>
      <c r="BL20" s="26">
        <f>2*$BJ$14-2*BJ20</f>
        <v>25.779999999999973</v>
      </c>
      <c r="BM20" s="25">
        <v>922.13</v>
      </c>
      <c r="BN20" s="24">
        <f>($BM$14-BM20)</f>
        <v>10.970000000000027</v>
      </c>
      <c r="BO20" s="26">
        <f>2*$BM$14-2*BM20</f>
        <v>21.940000000000055</v>
      </c>
      <c r="BP20" s="25">
        <v>941.16</v>
      </c>
      <c r="BQ20" s="24">
        <f>($BP$14-BP20)</f>
        <v>14.889999999999986</v>
      </c>
      <c r="BR20" s="23">
        <f>2*$BP$14-2*BP20</f>
        <v>29.779999999999973</v>
      </c>
      <c r="BS20" s="24">
        <f>AVERAGE(BK20,BN20,BQ20)</f>
        <v>12.916666666666666</v>
      </c>
      <c r="BT20" s="24">
        <f>STDEV(BK20,BN20,BQ20)</f>
        <v>1.960136049699942</v>
      </c>
      <c r="BU20" s="23">
        <f>AVERAGE(BL20,BO20,BR20)</f>
        <v>25.833333333333332</v>
      </c>
      <c r="BV20" s="23">
        <f>STDEV(BL20,BO20,BR20)</f>
        <v>3.9202720993998841</v>
      </c>
      <c r="BW20" s="22">
        <v>26.5</v>
      </c>
      <c r="BX20" s="21"/>
      <c r="BY20" s="20">
        <v>7.87</v>
      </c>
      <c r="BZ20" s="2">
        <v>7.66</v>
      </c>
      <c r="CA20" s="1">
        <f t="shared" si="26"/>
        <v>7.7650000000000006</v>
      </c>
      <c r="CB20" s="1">
        <f t="shared" si="27"/>
        <v>0.14849242404917495</v>
      </c>
      <c r="CC20" s="2">
        <v>7.66</v>
      </c>
      <c r="CD20" s="2">
        <v>6.79</v>
      </c>
      <c r="CE20" s="2">
        <v>7.03</v>
      </c>
      <c r="CF20" s="1">
        <f t="shared" si="33"/>
        <v>7.16</v>
      </c>
      <c r="CG20" s="1">
        <f t="shared" si="28"/>
        <v>0.44933283877321945</v>
      </c>
      <c r="CH20" s="2">
        <v>4.76</v>
      </c>
      <c r="CI20" s="2">
        <v>4.76</v>
      </c>
      <c r="CJ20" s="2">
        <v>4.68</v>
      </c>
      <c r="CK20" s="1">
        <f t="shared" si="34"/>
        <v>4.7333333333333334</v>
      </c>
      <c r="CL20" s="1">
        <f t="shared" si="29"/>
        <v>4.6188021535170098E-2</v>
      </c>
    </row>
    <row r="21" spans="2:90" x14ac:dyDescent="0.25">
      <c r="B21" s="11">
        <v>7</v>
      </c>
      <c r="C21" s="11"/>
      <c r="D21" s="11"/>
      <c r="E21" s="11"/>
      <c r="F21" s="11"/>
      <c r="G21" s="11"/>
      <c r="H21" s="11"/>
      <c r="I21" s="11"/>
      <c r="J21" s="11"/>
      <c r="K21" s="11"/>
      <c r="L21" s="3">
        <v>0.18099999999999999</v>
      </c>
      <c r="M21" s="3">
        <v>0.30599999999999999</v>
      </c>
      <c r="N21" s="10">
        <f t="shared" si="30"/>
        <v>0.24349999999999999</v>
      </c>
      <c r="O21" s="10">
        <f t="shared" si="10"/>
        <v>8.8388347648318363E-2</v>
      </c>
      <c r="P21" s="3">
        <v>4.32</v>
      </c>
      <c r="Q21" s="3">
        <v>1.98</v>
      </c>
      <c r="R21" s="3">
        <v>1.9</v>
      </c>
      <c r="S21" s="10">
        <f t="shared" si="31"/>
        <v>2.7333333333333338</v>
      </c>
      <c r="T21" s="10">
        <f t="shared" si="11"/>
        <v>1.3746757193365025</v>
      </c>
      <c r="U21" s="3">
        <v>1.1499999999999999</v>
      </c>
      <c r="V21" s="3">
        <v>0.58799999999999997</v>
      </c>
      <c r="W21" s="3">
        <v>0.84599999999999997</v>
      </c>
      <c r="X21" s="10">
        <f t="shared" si="32"/>
        <v>0.8613333333333334</v>
      </c>
      <c r="Y21" s="10">
        <f t="shared" si="12"/>
        <v>0.28131358540485235</v>
      </c>
      <c r="Z21" s="8">
        <v>1054</v>
      </c>
      <c r="AA21" s="6">
        <v>1054</v>
      </c>
      <c r="AB21" s="4">
        <f t="shared" si="13"/>
        <v>0</v>
      </c>
      <c r="AC21" s="6">
        <v>1053</v>
      </c>
      <c r="AD21" s="6">
        <v>1053</v>
      </c>
      <c r="AE21" s="4">
        <f t="shared" si="14"/>
        <v>0</v>
      </c>
      <c r="AF21" s="4">
        <f t="shared" si="15"/>
        <v>0</v>
      </c>
      <c r="AG21" s="9">
        <f t="shared" si="16"/>
        <v>0</v>
      </c>
      <c r="AH21" s="9">
        <f t="shared" si="17"/>
        <v>0</v>
      </c>
      <c r="AI21" s="9">
        <f t="shared" si="18"/>
        <v>0</v>
      </c>
      <c r="AJ21" s="8">
        <v>1055</v>
      </c>
      <c r="AK21" s="6">
        <v>1062</v>
      </c>
      <c r="AL21" s="4">
        <f t="shared" si="19"/>
        <v>7</v>
      </c>
      <c r="AM21" s="6">
        <v>1054</v>
      </c>
      <c r="AN21" s="6">
        <v>1058</v>
      </c>
      <c r="AO21" s="4">
        <f t="shared" si="20"/>
        <v>4</v>
      </c>
      <c r="AP21" s="6">
        <v>1052</v>
      </c>
      <c r="AQ21" s="7">
        <v>1054</v>
      </c>
      <c r="AR21" s="5">
        <f t="shared" si="21"/>
        <v>2</v>
      </c>
      <c r="AS21" s="4">
        <f t="shared" si="22"/>
        <v>4.333333333333333</v>
      </c>
      <c r="AT21" s="4">
        <f t="shared" si="23"/>
        <v>0.86666666666666659</v>
      </c>
      <c r="AU21" s="4">
        <f t="shared" si="24"/>
        <v>2.5166114784235831</v>
      </c>
      <c r="AV21" s="30">
        <f t="shared" si="25"/>
        <v>0.50332229568471665</v>
      </c>
      <c r="AW21" s="60"/>
      <c r="AX21" s="59"/>
      <c r="AY21" s="59"/>
      <c r="AZ21" s="59"/>
      <c r="BA21" s="59"/>
      <c r="BB21" s="59"/>
      <c r="BC21" s="59"/>
      <c r="BD21" s="59"/>
      <c r="BE21" s="59"/>
      <c r="BF21" s="59"/>
      <c r="BG21" s="59"/>
      <c r="BH21" s="59"/>
      <c r="BI21" s="59"/>
      <c r="BJ21" s="33">
        <v>940.02</v>
      </c>
      <c r="BK21" s="24">
        <f>($BJ$14-BJ21)</f>
        <v>14.509999999999991</v>
      </c>
      <c r="BL21" s="26">
        <f>2*$BJ$14-2*BJ21</f>
        <v>29.019999999999982</v>
      </c>
      <c r="BM21" s="25">
        <v>920.65</v>
      </c>
      <c r="BN21" s="24">
        <f>($BM$14-BM21)</f>
        <v>12.450000000000045</v>
      </c>
      <c r="BO21" s="26">
        <f>2*$BM$14-2*BM21</f>
        <v>24.900000000000091</v>
      </c>
      <c r="BP21" s="25">
        <v>939.46</v>
      </c>
      <c r="BQ21" s="24">
        <f>($BP$14-BP21)</f>
        <v>16.589999999999918</v>
      </c>
      <c r="BR21" s="23">
        <f>2*$BP$14-2*BP21</f>
        <v>33.179999999999836</v>
      </c>
      <c r="BS21" s="24">
        <f>AVERAGE(BK21,BN21,BQ21)</f>
        <v>14.516666666666652</v>
      </c>
      <c r="BT21" s="24">
        <f>STDEV(BK21,BN21,BQ21)</f>
        <v>2.0700080515140686</v>
      </c>
      <c r="BU21" s="23">
        <f>AVERAGE(BL21,BO21,BR21)</f>
        <v>29.033333333333303</v>
      </c>
      <c r="BV21" s="23">
        <f>STDEV(BL21,BO21,BR21)</f>
        <v>4.1400161030281373</v>
      </c>
      <c r="BW21" s="22">
        <v>28.5</v>
      </c>
      <c r="BX21" s="21"/>
      <c r="BY21" s="20">
        <v>7.9</v>
      </c>
      <c r="BZ21" s="2">
        <v>7.93</v>
      </c>
      <c r="CA21" s="1">
        <f t="shared" si="26"/>
        <v>7.915</v>
      </c>
      <c r="CB21" s="1">
        <f t="shared" si="27"/>
        <v>2.1213203435595972E-2</v>
      </c>
      <c r="CC21" s="2">
        <v>7.63</v>
      </c>
      <c r="CD21" s="2">
        <v>7.13</v>
      </c>
      <c r="CE21" s="2">
        <v>7.26</v>
      </c>
      <c r="CF21" s="1">
        <f t="shared" si="33"/>
        <v>7.34</v>
      </c>
      <c r="CG21" s="1">
        <f t="shared" si="28"/>
        <v>0.25942243542145699</v>
      </c>
      <c r="CH21" s="2">
        <v>4.7699999999999996</v>
      </c>
      <c r="CI21" s="2">
        <v>4.7699999999999996</v>
      </c>
      <c r="CJ21" s="2">
        <v>4.6900000000000004</v>
      </c>
      <c r="CK21" s="1">
        <f t="shared" si="34"/>
        <v>4.7433333333333332</v>
      </c>
      <c r="CL21" s="1">
        <f t="shared" si="29"/>
        <v>4.6188021535169592E-2</v>
      </c>
    </row>
    <row r="22" spans="2:90" x14ac:dyDescent="0.25">
      <c r="L22" t="s">
        <v>23</v>
      </c>
      <c r="P22" t="s">
        <v>24</v>
      </c>
      <c r="Y22" s="17" t="s">
        <v>23</v>
      </c>
      <c r="Z22" s="61" t="s">
        <v>9</v>
      </c>
      <c r="AA22" s="61"/>
      <c r="AB22" s="61"/>
      <c r="AC22" s="61" t="s">
        <v>22</v>
      </c>
      <c r="AD22" s="61"/>
      <c r="AE22" s="61"/>
      <c r="AF22" s="6"/>
      <c r="AG22" s="16"/>
      <c r="AH22" s="16"/>
      <c r="AI22" s="16"/>
      <c r="AJ22" s="62" t="s">
        <v>7</v>
      </c>
      <c r="AK22" s="62"/>
      <c r="AL22" s="62"/>
      <c r="AM22" s="61" t="s">
        <v>6</v>
      </c>
      <c r="AN22" s="61"/>
      <c r="AO22" s="61"/>
      <c r="AP22" s="63" t="s">
        <v>5</v>
      </c>
      <c r="AQ22" s="62"/>
      <c r="AR22" s="62"/>
      <c r="AS22" s="6"/>
      <c r="AT22" s="6"/>
      <c r="AU22" s="6"/>
      <c r="AV22" s="16"/>
      <c r="AW22" s="64"/>
      <c r="AX22" s="65"/>
      <c r="AY22" s="65"/>
      <c r="AZ22" s="65"/>
      <c r="BA22" s="65"/>
      <c r="BB22" s="65"/>
      <c r="BC22" s="65"/>
      <c r="BD22" s="65"/>
      <c r="BE22" s="65"/>
      <c r="BF22" s="59"/>
      <c r="BG22" s="59"/>
      <c r="BH22" s="59"/>
      <c r="BI22" s="59"/>
      <c r="BY22" s="2">
        <v>7.9</v>
      </c>
      <c r="BZ22" s="2">
        <v>7.9</v>
      </c>
      <c r="CA22" s="1">
        <f t="shared" si="26"/>
        <v>7.9</v>
      </c>
      <c r="CB22" s="1">
        <f t="shared" si="27"/>
        <v>0</v>
      </c>
      <c r="CC22" s="2">
        <v>7.58</v>
      </c>
      <c r="CD22" s="2">
        <v>7.01</v>
      </c>
      <c r="CE22" s="2">
        <v>7.01</v>
      </c>
      <c r="CF22" s="1">
        <f t="shared" si="33"/>
        <v>7.2</v>
      </c>
      <c r="CG22" s="1">
        <f t="shared" si="28"/>
        <v>0.32908965343808683</v>
      </c>
      <c r="CH22" s="2">
        <v>4.75</v>
      </c>
      <c r="CI22" s="2">
        <v>4.75</v>
      </c>
      <c r="CJ22" s="2">
        <v>4.6900000000000004</v>
      </c>
      <c r="CK22" s="1">
        <f t="shared" si="34"/>
        <v>4.7300000000000004</v>
      </c>
      <c r="CL22" s="1">
        <f t="shared" si="29"/>
        <v>3.4641016151377324E-2</v>
      </c>
    </row>
    <row r="23" spans="2:90" x14ac:dyDescent="0.25">
      <c r="B23" s="11" t="s">
        <v>21</v>
      </c>
      <c r="C23" s="11" t="s">
        <v>9</v>
      </c>
      <c r="D23" s="11" t="s">
        <v>8</v>
      </c>
      <c r="E23" s="11" t="s">
        <v>20</v>
      </c>
      <c r="F23" s="11" t="s">
        <v>7</v>
      </c>
      <c r="G23" s="11" t="s">
        <v>6</v>
      </c>
      <c r="H23" s="11" t="s">
        <v>5</v>
      </c>
      <c r="I23" s="11" t="s">
        <v>4</v>
      </c>
      <c r="J23" s="11" t="s">
        <v>3</v>
      </c>
      <c r="K23" s="11" t="s">
        <v>2</v>
      </c>
      <c r="L23" s="3" t="s">
        <v>9</v>
      </c>
      <c r="M23" s="3" t="s">
        <v>8</v>
      </c>
      <c r="N23" s="10" t="s">
        <v>1</v>
      </c>
      <c r="O23" s="10" t="s">
        <v>0</v>
      </c>
      <c r="P23" s="3" t="s">
        <v>7</v>
      </c>
      <c r="Q23" s="3" t="s">
        <v>6</v>
      </c>
      <c r="R23" s="3" t="s">
        <v>5</v>
      </c>
      <c r="S23" s="10" t="s">
        <v>1</v>
      </c>
      <c r="T23" s="10" t="s">
        <v>0</v>
      </c>
      <c r="U23" s="3" t="s">
        <v>4</v>
      </c>
      <c r="V23" s="3" t="s">
        <v>3</v>
      </c>
      <c r="W23" s="3" t="s">
        <v>2</v>
      </c>
      <c r="X23" s="10" t="s">
        <v>1</v>
      </c>
      <c r="Y23" s="10" t="s">
        <v>0</v>
      </c>
      <c r="Z23" s="8" t="s">
        <v>18</v>
      </c>
      <c r="AA23" s="6" t="s">
        <v>17</v>
      </c>
      <c r="AB23" s="4" t="s">
        <v>16</v>
      </c>
      <c r="AC23" s="6" t="s">
        <v>18</v>
      </c>
      <c r="AD23" s="6" t="s">
        <v>17</v>
      </c>
      <c r="AE23" s="4" t="s">
        <v>19</v>
      </c>
      <c r="AF23" s="4" t="s">
        <v>15</v>
      </c>
      <c r="AG23" s="9" t="s">
        <v>14</v>
      </c>
      <c r="AH23" s="9" t="s">
        <v>13</v>
      </c>
      <c r="AI23" s="9" t="s">
        <v>12</v>
      </c>
      <c r="AJ23" s="8" t="s">
        <v>18</v>
      </c>
      <c r="AK23" s="6" t="s">
        <v>17</v>
      </c>
      <c r="AL23" s="4" t="s">
        <v>16</v>
      </c>
      <c r="AM23" s="6" t="s">
        <v>18</v>
      </c>
      <c r="AN23" s="6" t="s">
        <v>17</v>
      </c>
      <c r="AO23" s="4" t="s">
        <v>16</v>
      </c>
      <c r="AP23" s="6" t="s">
        <v>18</v>
      </c>
      <c r="AQ23" s="7" t="s">
        <v>17</v>
      </c>
      <c r="AR23" s="4" t="s">
        <v>16</v>
      </c>
      <c r="AS23" s="4" t="s">
        <v>15</v>
      </c>
      <c r="AT23" s="4" t="s">
        <v>14</v>
      </c>
      <c r="AU23" s="4" t="s">
        <v>13</v>
      </c>
      <c r="AV23" s="30" t="s">
        <v>12</v>
      </c>
      <c r="AW23" s="60"/>
      <c r="AX23" s="59"/>
      <c r="AY23" s="59"/>
      <c r="AZ23" s="59"/>
      <c r="BA23" s="59"/>
      <c r="BB23" s="59"/>
      <c r="BC23" s="59"/>
      <c r="BD23" s="59"/>
      <c r="BE23" s="59"/>
      <c r="BF23" s="59"/>
      <c r="BG23" s="59"/>
      <c r="BH23" s="59"/>
      <c r="BI23" s="59"/>
      <c r="BY23" t="s">
        <v>23</v>
      </c>
    </row>
    <row r="24" spans="2:90" x14ac:dyDescent="0.25">
      <c r="B24" s="11">
        <v>0</v>
      </c>
      <c r="C24" s="11"/>
      <c r="D24" s="11"/>
      <c r="E24" s="11"/>
      <c r="F24" s="11"/>
      <c r="G24" s="11"/>
      <c r="H24" s="11"/>
      <c r="I24" s="11"/>
      <c r="J24" s="11"/>
      <c r="K24" s="11"/>
      <c r="L24" s="3">
        <v>6.6000000000000003E-2</v>
      </c>
      <c r="M24" s="3">
        <v>9.1999999999999998E-2</v>
      </c>
      <c r="N24" s="10">
        <f>AVERAGE(L24:M24)</f>
        <v>7.9000000000000001E-2</v>
      </c>
      <c r="O24" s="10">
        <f t="shared" ref="O24:O31" si="35">STDEV(L24:M24)</f>
        <v>1.8384776310850229E-2</v>
      </c>
      <c r="P24" s="3">
        <v>0.10199999999999999</v>
      </c>
      <c r="Q24" s="3">
        <v>9.0999999999999998E-2</v>
      </c>
      <c r="R24" s="3">
        <v>9.2999999999999999E-2</v>
      </c>
      <c r="S24" s="10">
        <f>AVERAGE(P24:R24)</f>
        <v>9.5333333333333339E-2</v>
      </c>
      <c r="T24" s="10">
        <f t="shared" ref="T24:T31" si="36">STDEV(P24:R24)</f>
        <v>5.8594652770823132E-3</v>
      </c>
      <c r="U24" s="3">
        <v>0.46100000000000002</v>
      </c>
      <c r="V24" s="3">
        <v>0.52700000000000002</v>
      </c>
      <c r="W24" s="3">
        <v>0.51400000000000001</v>
      </c>
      <c r="X24" s="10">
        <f>AVERAGE(U24:W24)</f>
        <v>0.5006666666666667</v>
      </c>
      <c r="Y24" s="10">
        <f t="shared" ref="Y24:Y31" si="37">STDEV(U24:W24)</f>
        <v>3.4961884007206095E-2</v>
      </c>
      <c r="Z24" s="8">
        <v>1055</v>
      </c>
      <c r="AA24" s="6">
        <v>1055</v>
      </c>
      <c r="AB24" s="4">
        <f t="shared" ref="AB24:AB31" si="38">_xlfn.NUMBERVALUE(AA24-Z24)</f>
        <v>0</v>
      </c>
      <c r="AC24" s="6">
        <v>1051</v>
      </c>
      <c r="AD24" s="6">
        <v>1051</v>
      </c>
      <c r="AE24" s="4">
        <f t="shared" ref="AE24:AE31" si="39">_xlfn.NUMBERVALUE(AD24-AC24)</f>
        <v>0</v>
      </c>
      <c r="AF24" s="4">
        <f t="shared" ref="AF24:AF31" si="40">AVERAGE(AB24,AE24)</f>
        <v>0</v>
      </c>
      <c r="AG24" s="9">
        <f t="shared" ref="AG24:AG31" si="41">AF24*200/1000</f>
        <v>0</v>
      </c>
      <c r="AH24" s="9">
        <f t="shared" ref="AH24:AH31" si="42">STDEV(AB24,AE24)</f>
        <v>0</v>
      </c>
      <c r="AI24" s="9">
        <f t="shared" ref="AI24:AI31" si="43">AH24*200/1000</f>
        <v>0</v>
      </c>
      <c r="AJ24" s="8">
        <v>1054</v>
      </c>
      <c r="AK24" s="6">
        <v>1055</v>
      </c>
      <c r="AL24" s="4">
        <f t="shared" ref="AL24:AL31" si="44">(AK24-AJ24)</f>
        <v>1</v>
      </c>
      <c r="AM24" s="6">
        <v>1052</v>
      </c>
      <c r="AN24" s="6">
        <v>1053</v>
      </c>
      <c r="AO24" s="4">
        <f t="shared" ref="AO24:AO31" si="45">(AN24-AM24)</f>
        <v>1</v>
      </c>
      <c r="AP24" s="6">
        <v>1047</v>
      </c>
      <c r="AQ24" s="7">
        <v>1048</v>
      </c>
      <c r="AR24" s="5">
        <f t="shared" ref="AR24:AR31" si="46">(AQ24-AP24)</f>
        <v>1</v>
      </c>
      <c r="AS24" s="4">
        <f t="shared" ref="AS24:AS31" si="47">AVERAGE(AL24,AO24,AR24)</f>
        <v>1</v>
      </c>
      <c r="AT24" s="4">
        <f t="shared" ref="AT24:AT31" si="48">AS24*200/1000</f>
        <v>0.2</v>
      </c>
      <c r="AU24" s="4">
        <f t="shared" ref="AU24:AU31" si="49">STDEV(AL24,AO24,AR24)</f>
        <v>0</v>
      </c>
      <c r="AV24" s="30">
        <f t="shared" ref="AV24:AV31" si="50">AU24*200/1000</f>
        <v>0</v>
      </c>
      <c r="AW24" s="60"/>
      <c r="AX24" s="59"/>
      <c r="AY24" s="59"/>
      <c r="AZ24" s="59"/>
      <c r="BA24" s="59"/>
      <c r="BB24" s="59"/>
      <c r="BC24" s="59"/>
      <c r="BD24" s="59"/>
      <c r="BE24" s="59"/>
      <c r="BF24" s="59"/>
      <c r="BG24" s="59"/>
      <c r="BH24" s="59"/>
      <c r="BI24" s="59"/>
      <c r="BY24" s="14" t="s">
        <v>10</v>
      </c>
      <c r="BZ24" s="14"/>
      <c r="CA24" s="13"/>
      <c r="CB24" s="13"/>
      <c r="CC24" s="14"/>
      <c r="CD24" s="14"/>
      <c r="CE24" s="14"/>
      <c r="CF24" s="13"/>
      <c r="CG24" s="13"/>
      <c r="CH24" s="14"/>
      <c r="CI24" s="14"/>
      <c r="CJ24" s="14"/>
      <c r="CK24" s="13"/>
      <c r="CL24" s="13"/>
    </row>
    <row r="25" spans="2:90" x14ac:dyDescent="0.25">
      <c r="B25" s="11">
        <v>1</v>
      </c>
      <c r="C25" s="11"/>
      <c r="D25" s="11"/>
      <c r="E25" s="11"/>
      <c r="F25" s="11"/>
      <c r="G25" s="11"/>
      <c r="H25" s="11"/>
      <c r="I25" s="12"/>
      <c r="J25" s="12"/>
      <c r="K25" s="12"/>
      <c r="L25" s="3">
        <v>0.107</v>
      </c>
      <c r="M25" s="3">
        <v>0.128</v>
      </c>
      <c r="N25" s="10">
        <f>AVERAGE(M25:M25)</f>
        <v>0.128</v>
      </c>
      <c r="O25" s="10">
        <f t="shared" si="35"/>
        <v>1.4849242404917501E-2</v>
      </c>
      <c r="P25" s="3">
        <v>0.32300000000000001</v>
      </c>
      <c r="Q25" s="3">
        <v>0.19400000000000001</v>
      </c>
      <c r="R25" s="3">
        <v>0.13600000000000001</v>
      </c>
      <c r="S25" s="10">
        <f>AVERAGE(Q25:R25)</f>
        <v>0.16500000000000001</v>
      </c>
      <c r="T25" s="10">
        <f t="shared" si="36"/>
        <v>9.5720078005261472E-2</v>
      </c>
      <c r="U25" s="3">
        <v>3.7</v>
      </c>
      <c r="V25" s="3">
        <v>2.92</v>
      </c>
      <c r="W25" s="3">
        <v>4.2</v>
      </c>
      <c r="X25" s="10">
        <f>AVERAGE(V25:W25)</f>
        <v>3.56</v>
      </c>
      <c r="Y25" s="10">
        <f t="shared" si="37"/>
        <v>0.64508397386180238</v>
      </c>
      <c r="Z25" s="8">
        <v>1055</v>
      </c>
      <c r="AA25" s="6">
        <v>1055</v>
      </c>
      <c r="AB25" s="4">
        <f t="shared" si="38"/>
        <v>0</v>
      </c>
      <c r="AC25" s="6">
        <v>1051</v>
      </c>
      <c r="AD25" s="6">
        <v>1052</v>
      </c>
      <c r="AE25" s="4">
        <f t="shared" si="39"/>
        <v>1</v>
      </c>
      <c r="AF25" s="4">
        <f t="shared" si="40"/>
        <v>0.5</v>
      </c>
      <c r="AG25" s="9">
        <f t="shared" si="41"/>
        <v>0.1</v>
      </c>
      <c r="AH25" s="9">
        <f t="shared" si="42"/>
        <v>0.70710678118654757</v>
      </c>
      <c r="AI25" s="9">
        <f t="shared" si="43"/>
        <v>0.1414213562373095</v>
      </c>
      <c r="AJ25" s="8">
        <v>1054</v>
      </c>
      <c r="AK25" s="6">
        <v>1055</v>
      </c>
      <c r="AL25" s="4">
        <f t="shared" si="44"/>
        <v>1</v>
      </c>
      <c r="AM25" s="6">
        <v>1052</v>
      </c>
      <c r="AN25" s="6">
        <v>1057</v>
      </c>
      <c r="AO25" s="4">
        <f t="shared" si="45"/>
        <v>5</v>
      </c>
      <c r="AP25" s="6">
        <v>1047</v>
      </c>
      <c r="AQ25" s="7">
        <v>1049</v>
      </c>
      <c r="AR25" s="5">
        <f t="shared" si="46"/>
        <v>2</v>
      </c>
      <c r="AS25" s="4">
        <f t="shared" si="47"/>
        <v>2.6666666666666665</v>
      </c>
      <c r="AT25" s="4">
        <f t="shared" si="48"/>
        <v>0.53333333333333321</v>
      </c>
      <c r="AU25" s="4">
        <f t="shared" si="49"/>
        <v>2.0816659994661331</v>
      </c>
      <c r="AV25" s="30">
        <f t="shared" si="50"/>
        <v>0.41633319989322659</v>
      </c>
      <c r="AW25" s="60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Y25" s="14" t="s">
        <v>9</v>
      </c>
      <c r="BZ25" s="14" t="s">
        <v>8</v>
      </c>
      <c r="CA25" s="13" t="s">
        <v>1</v>
      </c>
      <c r="CB25" s="13" t="s">
        <v>0</v>
      </c>
      <c r="CC25" s="14" t="s">
        <v>7</v>
      </c>
      <c r="CD25" s="14" t="s">
        <v>6</v>
      </c>
      <c r="CE25" s="14" t="s">
        <v>5</v>
      </c>
      <c r="CF25" s="13" t="s">
        <v>1</v>
      </c>
      <c r="CG25" s="13" t="s">
        <v>0</v>
      </c>
      <c r="CH25" s="14" t="s">
        <v>4</v>
      </c>
      <c r="CI25" s="14" t="s">
        <v>3</v>
      </c>
      <c r="CJ25" s="14" t="s">
        <v>2</v>
      </c>
      <c r="CK25" s="13" t="s">
        <v>1</v>
      </c>
      <c r="CL25" s="13" t="s">
        <v>0</v>
      </c>
    </row>
    <row r="26" spans="2:90" x14ac:dyDescent="0.25">
      <c r="B26" s="11">
        <v>2</v>
      </c>
      <c r="C26" s="11"/>
      <c r="D26" s="11"/>
      <c r="E26" s="11"/>
      <c r="F26" s="11"/>
      <c r="G26" s="11"/>
      <c r="H26" s="11"/>
      <c r="I26" s="11"/>
      <c r="J26" s="11"/>
      <c r="K26" s="11"/>
      <c r="L26" s="3">
        <v>9.0999999999999998E-2</v>
      </c>
      <c r="M26" s="3">
        <v>0.108</v>
      </c>
      <c r="N26" s="10">
        <f t="shared" ref="N26:N31" si="51">AVERAGE(L26:M26)</f>
        <v>9.9500000000000005E-2</v>
      </c>
      <c r="O26" s="10">
        <f t="shared" si="35"/>
        <v>1.2020815280171309E-2</v>
      </c>
      <c r="P26" s="3">
        <v>1.1599999999999999</v>
      </c>
      <c r="Q26" s="3">
        <v>0.40600000000000003</v>
      </c>
      <c r="R26" s="3">
        <v>0.159</v>
      </c>
      <c r="S26" s="10">
        <f t="shared" ref="S26:S31" si="52">AVERAGE(P26:R26)</f>
        <v>0.57499999999999996</v>
      </c>
      <c r="T26" s="10">
        <f t="shared" si="36"/>
        <v>0.52146044912342115</v>
      </c>
      <c r="U26" s="15">
        <v>13</v>
      </c>
      <c r="V26" s="15">
        <v>9.25</v>
      </c>
      <c r="W26" s="15">
        <v>14.45</v>
      </c>
      <c r="X26" s="10">
        <f t="shared" ref="X26:X31" si="53">AVERAGE(U26:W26)</f>
        <v>12.233333333333334</v>
      </c>
      <c r="Y26" s="10">
        <f t="shared" si="37"/>
        <v>2.683436851005315</v>
      </c>
      <c r="Z26" s="8">
        <v>1055</v>
      </c>
      <c r="AA26" s="6">
        <v>1056</v>
      </c>
      <c r="AB26" s="4">
        <f t="shared" si="38"/>
        <v>1</v>
      </c>
      <c r="AC26" s="6">
        <v>1051</v>
      </c>
      <c r="AD26" s="6">
        <v>1053</v>
      </c>
      <c r="AE26" s="4">
        <f t="shared" si="39"/>
        <v>2</v>
      </c>
      <c r="AF26" s="4">
        <f t="shared" si="40"/>
        <v>1.5</v>
      </c>
      <c r="AG26" s="9">
        <f t="shared" si="41"/>
        <v>0.3</v>
      </c>
      <c r="AH26" s="9">
        <f t="shared" si="42"/>
        <v>0.70710678118654757</v>
      </c>
      <c r="AI26" s="9">
        <f t="shared" si="43"/>
        <v>0.1414213562373095</v>
      </c>
      <c r="AJ26" s="8">
        <v>1054</v>
      </c>
      <c r="AK26" s="6">
        <v>1064</v>
      </c>
      <c r="AL26" s="4">
        <f t="shared" si="44"/>
        <v>10</v>
      </c>
      <c r="AM26" s="6">
        <v>1052</v>
      </c>
      <c r="AN26" s="6">
        <v>1057</v>
      </c>
      <c r="AO26" s="4">
        <f t="shared" si="45"/>
        <v>5</v>
      </c>
      <c r="AP26" s="6">
        <v>1047</v>
      </c>
      <c r="AQ26" s="7">
        <v>1056</v>
      </c>
      <c r="AR26" s="5">
        <f t="shared" si="46"/>
        <v>9</v>
      </c>
      <c r="AS26" s="4">
        <f t="shared" si="47"/>
        <v>8</v>
      </c>
      <c r="AT26" s="4">
        <f t="shared" si="48"/>
        <v>1.6</v>
      </c>
      <c r="AU26" s="4">
        <f t="shared" si="49"/>
        <v>2.6457513110645907</v>
      </c>
      <c r="AV26" s="30">
        <f t="shared" si="50"/>
        <v>0.52915026221291817</v>
      </c>
      <c r="AW26" s="60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Y26" s="2">
        <v>7.77</v>
      </c>
      <c r="BZ26" s="2">
        <v>7.81</v>
      </c>
      <c r="CA26" s="1">
        <f t="shared" ref="CA26:CA33" si="54">AVERAGE(BY26:BZ26)</f>
        <v>7.7899999999999991</v>
      </c>
      <c r="CB26" s="1">
        <f t="shared" ref="CB26:CB33" si="55">STDEV(BY26:BZ26)</f>
        <v>2.8284271247461926E-2</v>
      </c>
      <c r="CC26" s="2">
        <v>7.32</v>
      </c>
      <c r="CD26" s="2">
        <v>7.52</v>
      </c>
      <c r="CE26" s="2">
        <v>7.8</v>
      </c>
      <c r="CF26" s="1">
        <f>AVERAGE(CC26:CE26)</f>
        <v>7.5466666666666669</v>
      </c>
      <c r="CG26" s="1">
        <f t="shared" ref="CG26:CG33" si="56">STDEV(CC26:CE26)</f>
        <v>0.24110855093366812</v>
      </c>
      <c r="CH26" s="2">
        <v>5.29</v>
      </c>
      <c r="CI26" s="2">
        <v>5.29</v>
      </c>
      <c r="CJ26" s="2">
        <v>5.3</v>
      </c>
      <c r="CK26" s="1">
        <f>AVERAGE(CH26:CJ26)</f>
        <v>5.293333333333333</v>
      </c>
      <c r="CL26" s="1">
        <f t="shared" ref="CL26:CL33" si="57">STDEV(CH26:CJ26)</f>
        <v>5.7735026918961348E-3</v>
      </c>
    </row>
    <row r="27" spans="2:90" x14ac:dyDescent="0.25">
      <c r="B27" s="11">
        <v>3</v>
      </c>
      <c r="C27" s="11"/>
      <c r="D27" s="11"/>
      <c r="E27" s="11"/>
      <c r="F27" s="11"/>
      <c r="G27" s="11"/>
      <c r="H27" s="11"/>
      <c r="I27" s="11"/>
      <c r="J27" s="11"/>
      <c r="K27" s="11"/>
      <c r="L27" s="3">
        <v>9.0999999999999998E-2</v>
      </c>
      <c r="M27" s="3">
        <v>0.14099999999999999</v>
      </c>
      <c r="N27" s="10">
        <f t="shared" si="51"/>
        <v>0.11599999999999999</v>
      </c>
      <c r="O27" s="10">
        <f t="shared" si="35"/>
        <v>3.535533905932739E-2</v>
      </c>
      <c r="P27" s="3">
        <v>1.45</v>
      </c>
      <c r="Q27" s="3">
        <v>0.28000000000000003</v>
      </c>
      <c r="R27" s="3">
        <v>0.19900000000000001</v>
      </c>
      <c r="S27" s="10">
        <f t="shared" si="52"/>
        <v>0.64300000000000002</v>
      </c>
      <c r="T27" s="10">
        <f t="shared" si="36"/>
        <v>0.70005499783945546</v>
      </c>
      <c r="U27" s="3">
        <v>5.95</v>
      </c>
      <c r="V27" s="3">
        <v>4.3</v>
      </c>
      <c r="W27" s="3">
        <v>8.85</v>
      </c>
      <c r="X27" s="10">
        <f t="shared" si="53"/>
        <v>6.3666666666666671</v>
      </c>
      <c r="Y27" s="10">
        <f t="shared" si="37"/>
        <v>2.3034394572754264</v>
      </c>
      <c r="Z27" s="8">
        <v>1055</v>
      </c>
      <c r="AA27" s="6">
        <v>1055</v>
      </c>
      <c r="AB27" s="4">
        <f t="shared" si="38"/>
        <v>0</v>
      </c>
      <c r="AC27" s="6">
        <v>1051</v>
      </c>
      <c r="AD27" s="6">
        <v>1052</v>
      </c>
      <c r="AE27" s="4">
        <f t="shared" si="39"/>
        <v>1</v>
      </c>
      <c r="AF27" s="4">
        <f t="shared" si="40"/>
        <v>0.5</v>
      </c>
      <c r="AG27" s="9">
        <f t="shared" si="41"/>
        <v>0.1</v>
      </c>
      <c r="AH27" s="9">
        <f t="shared" si="42"/>
        <v>0.70710678118654757</v>
      </c>
      <c r="AI27" s="9">
        <f t="shared" si="43"/>
        <v>0.1414213562373095</v>
      </c>
      <c r="AJ27" s="8">
        <v>1054</v>
      </c>
      <c r="AK27" s="6">
        <v>1055</v>
      </c>
      <c r="AL27" s="4">
        <f t="shared" si="44"/>
        <v>1</v>
      </c>
      <c r="AM27" s="6">
        <v>1052</v>
      </c>
      <c r="AN27" s="6">
        <v>1056</v>
      </c>
      <c r="AO27" s="4">
        <f t="shared" si="45"/>
        <v>4</v>
      </c>
      <c r="AP27" s="6">
        <v>1047</v>
      </c>
      <c r="AQ27" s="7">
        <v>1053</v>
      </c>
      <c r="AR27" s="5">
        <f t="shared" si="46"/>
        <v>6</v>
      </c>
      <c r="AS27" s="4">
        <f t="shared" si="47"/>
        <v>3.6666666666666665</v>
      </c>
      <c r="AT27" s="4">
        <f t="shared" si="48"/>
        <v>0.73333333333333328</v>
      </c>
      <c r="AU27" s="4">
        <f t="shared" si="49"/>
        <v>2.5166114784235831</v>
      </c>
      <c r="AV27" s="30">
        <f t="shared" si="50"/>
        <v>0.50332229568471665</v>
      </c>
      <c r="AW27" s="60"/>
      <c r="AX27" s="59"/>
      <c r="AY27" s="59"/>
      <c r="AZ27" s="59"/>
      <c r="BA27" s="59"/>
      <c r="BB27" s="59"/>
      <c r="BC27" s="59"/>
      <c r="BD27" s="59"/>
      <c r="BE27" s="59"/>
      <c r="BF27" s="59"/>
      <c r="BG27" s="59"/>
      <c r="BH27" s="59"/>
      <c r="BI27" s="59"/>
      <c r="BY27" s="2">
        <v>7.79</v>
      </c>
      <c r="BZ27" s="2">
        <v>7.79</v>
      </c>
      <c r="CA27" s="1">
        <f t="shared" si="54"/>
        <v>7.79</v>
      </c>
      <c r="CB27" s="1">
        <f t="shared" si="55"/>
        <v>0</v>
      </c>
      <c r="CC27" s="2">
        <v>7.54</v>
      </c>
      <c r="CD27" s="2">
        <v>7.72</v>
      </c>
      <c r="CE27" s="2">
        <v>7.8</v>
      </c>
      <c r="CF27" s="1">
        <f>AVERAGE(CD27:CE27)</f>
        <v>7.76</v>
      </c>
      <c r="CG27" s="1">
        <f t="shared" si="56"/>
        <v>0.13316656236958774</v>
      </c>
      <c r="CH27" s="2">
        <v>5.0199999999999996</v>
      </c>
      <c r="CI27" s="2">
        <v>4.99</v>
      </c>
      <c r="CJ27" s="2">
        <v>4.99</v>
      </c>
      <c r="CK27" s="1">
        <f>AVERAGE(CI27:CJ27)</f>
        <v>4.99</v>
      </c>
      <c r="CL27" s="1">
        <f t="shared" si="57"/>
        <v>1.7320508075688402E-2</v>
      </c>
    </row>
    <row r="28" spans="2:90" x14ac:dyDescent="0.25">
      <c r="B28" s="11">
        <v>4</v>
      </c>
      <c r="C28" s="11"/>
      <c r="D28" s="11"/>
      <c r="E28" s="11"/>
      <c r="F28" s="11"/>
      <c r="G28" s="11"/>
      <c r="H28" s="11"/>
      <c r="I28" s="11"/>
      <c r="J28" s="11"/>
      <c r="K28" s="11"/>
      <c r="L28" s="3">
        <v>0.115</v>
      </c>
      <c r="M28" s="3">
        <v>0.20699999999999999</v>
      </c>
      <c r="N28" s="10">
        <f t="shared" si="51"/>
        <v>0.161</v>
      </c>
      <c r="O28" s="10">
        <f t="shared" si="35"/>
        <v>6.5053823869162322E-2</v>
      </c>
      <c r="P28" s="3">
        <v>1.76</v>
      </c>
      <c r="Q28" s="3">
        <v>0.26900000000000002</v>
      </c>
      <c r="R28" s="3">
        <v>0.218</v>
      </c>
      <c r="S28" s="10">
        <f t="shared" si="52"/>
        <v>0.749</v>
      </c>
      <c r="T28" s="10">
        <f t="shared" si="36"/>
        <v>0.87592294181623076</v>
      </c>
      <c r="U28" s="3">
        <v>6.1</v>
      </c>
      <c r="V28" s="3">
        <v>2.2799999999999998</v>
      </c>
      <c r="W28" s="3">
        <v>6.6</v>
      </c>
      <c r="X28" s="10">
        <f t="shared" si="53"/>
        <v>4.9933333333333332</v>
      </c>
      <c r="Y28" s="10">
        <f t="shared" si="37"/>
        <v>2.3630770900106781</v>
      </c>
      <c r="Z28" s="8">
        <v>1055</v>
      </c>
      <c r="AA28" s="6">
        <v>1055</v>
      </c>
      <c r="AB28" s="4">
        <f t="shared" si="38"/>
        <v>0</v>
      </c>
      <c r="AC28" s="6">
        <v>1051</v>
      </c>
      <c r="AD28" s="6">
        <v>1052</v>
      </c>
      <c r="AE28" s="4">
        <f t="shared" si="39"/>
        <v>1</v>
      </c>
      <c r="AF28" s="4">
        <f t="shared" si="40"/>
        <v>0.5</v>
      </c>
      <c r="AG28" s="9">
        <f t="shared" si="41"/>
        <v>0.1</v>
      </c>
      <c r="AH28" s="9">
        <f t="shared" si="42"/>
        <v>0.70710678118654757</v>
      </c>
      <c r="AI28" s="9">
        <f t="shared" si="43"/>
        <v>0.1414213562373095</v>
      </c>
      <c r="AJ28" s="8">
        <v>1054</v>
      </c>
      <c r="AK28" s="6">
        <v>1057</v>
      </c>
      <c r="AL28" s="4">
        <f t="shared" si="44"/>
        <v>3</v>
      </c>
      <c r="AM28" s="6">
        <v>1052</v>
      </c>
      <c r="AN28" s="6">
        <v>1056</v>
      </c>
      <c r="AO28" s="4">
        <f t="shared" si="45"/>
        <v>4</v>
      </c>
      <c r="AP28" s="6">
        <v>1047</v>
      </c>
      <c r="AQ28" s="7">
        <v>1052</v>
      </c>
      <c r="AR28" s="5">
        <f t="shared" si="46"/>
        <v>5</v>
      </c>
      <c r="AS28" s="4">
        <f t="shared" si="47"/>
        <v>4</v>
      </c>
      <c r="AT28" s="4">
        <f t="shared" si="48"/>
        <v>0.8</v>
      </c>
      <c r="AU28" s="4">
        <f t="shared" si="49"/>
        <v>1</v>
      </c>
      <c r="AV28" s="30">
        <f t="shared" si="50"/>
        <v>0.2</v>
      </c>
      <c r="AW28" s="60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Y28" s="2">
        <v>7.79</v>
      </c>
      <c r="BZ28" s="2">
        <v>7.42</v>
      </c>
      <c r="CA28" s="1">
        <f t="shared" si="54"/>
        <v>7.6050000000000004</v>
      </c>
      <c r="CB28" s="1">
        <f t="shared" si="55"/>
        <v>0.26162950903902266</v>
      </c>
      <c r="CC28" s="2">
        <v>7.06</v>
      </c>
      <c r="CD28" s="2">
        <v>6.83</v>
      </c>
      <c r="CE28" s="2">
        <v>7.72</v>
      </c>
      <c r="CF28" s="1">
        <f t="shared" ref="CF28:CF33" si="58">AVERAGE(CC28:CE28)</f>
        <v>7.2033333333333331</v>
      </c>
      <c r="CG28" s="1">
        <f t="shared" si="56"/>
        <v>0.46198845584422693</v>
      </c>
      <c r="CH28" s="2">
        <v>4.7</v>
      </c>
      <c r="CI28" s="2">
        <v>4.7</v>
      </c>
      <c r="CJ28" s="2">
        <v>4.6900000000000004</v>
      </c>
      <c r="CK28" s="1">
        <f t="shared" ref="CK28:CK33" si="59">AVERAGE(CH28:CJ28)</f>
        <v>4.6966666666666663</v>
      </c>
      <c r="CL28" s="1">
        <f t="shared" si="57"/>
        <v>5.7735026918961348E-3</v>
      </c>
    </row>
    <row r="29" spans="2:90" x14ac:dyDescent="0.25">
      <c r="B29" s="11">
        <v>5</v>
      </c>
      <c r="C29" s="12"/>
      <c r="D29" s="12"/>
      <c r="E29" s="12"/>
      <c r="F29" s="11"/>
      <c r="G29" s="11"/>
      <c r="H29" s="11"/>
      <c r="I29" s="11"/>
      <c r="J29" s="11"/>
      <c r="K29" s="11"/>
      <c r="L29" s="3">
        <v>0.115</v>
      </c>
      <c r="M29" s="3">
        <v>0.189</v>
      </c>
      <c r="N29" s="10">
        <f t="shared" si="51"/>
        <v>0.152</v>
      </c>
      <c r="O29" s="10">
        <f t="shared" si="35"/>
        <v>5.232590180780456E-2</v>
      </c>
      <c r="P29" s="3">
        <v>1.64</v>
      </c>
      <c r="Q29" s="3">
        <v>0.23400000000000001</v>
      </c>
      <c r="R29" s="3">
        <v>0.40899999999999997</v>
      </c>
      <c r="S29" s="10">
        <f t="shared" si="52"/>
        <v>0.76100000000000001</v>
      </c>
      <c r="T29" s="10">
        <f t="shared" si="36"/>
        <v>0.76624865415868737</v>
      </c>
      <c r="U29" s="3">
        <v>4.25</v>
      </c>
      <c r="V29" s="3">
        <v>1.53</v>
      </c>
      <c r="W29" s="3">
        <v>5.04</v>
      </c>
      <c r="X29" s="10">
        <f t="shared" si="53"/>
        <v>3.6066666666666669</v>
      </c>
      <c r="Y29" s="10">
        <f t="shared" si="37"/>
        <v>1.8413129373719552</v>
      </c>
      <c r="Z29" s="8">
        <v>1055</v>
      </c>
      <c r="AA29" s="6">
        <v>1055</v>
      </c>
      <c r="AB29" s="4">
        <f t="shared" si="38"/>
        <v>0</v>
      </c>
      <c r="AC29" s="6">
        <v>1051</v>
      </c>
      <c r="AD29" s="6">
        <v>1052</v>
      </c>
      <c r="AE29" s="4">
        <f t="shared" si="39"/>
        <v>1</v>
      </c>
      <c r="AF29" s="4">
        <f t="shared" si="40"/>
        <v>0.5</v>
      </c>
      <c r="AG29" s="9">
        <f t="shared" si="41"/>
        <v>0.1</v>
      </c>
      <c r="AH29" s="9">
        <f t="shared" si="42"/>
        <v>0.70710678118654757</v>
      </c>
      <c r="AI29" s="9">
        <f t="shared" si="43"/>
        <v>0.1414213562373095</v>
      </c>
      <c r="AJ29" s="8">
        <v>1054</v>
      </c>
      <c r="AK29" s="6">
        <v>1057</v>
      </c>
      <c r="AL29" s="4">
        <f t="shared" si="44"/>
        <v>3</v>
      </c>
      <c r="AM29" s="6">
        <v>1052</v>
      </c>
      <c r="AN29" s="6">
        <v>1052</v>
      </c>
      <c r="AO29" s="4">
        <f t="shared" si="45"/>
        <v>0</v>
      </c>
      <c r="AP29" s="6">
        <v>1047</v>
      </c>
      <c r="AQ29" s="7">
        <v>1050</v>
      </c>
      <c r="AR29" s="5">
        <f t="shared" si="46"/>
        <v>3</v>
      </c>
      <c r="AS29" s="4">
        <f t="shared" si="47"/>
        <v>2</v>
      </c>
      <c r="AT29" s="4">
        <f t="shared" si="48"/>
        <v>0.4</v>
      </c>
      <c r="AU29" s="4">
        <f t="shared" si="49"/>
        <v>1.7320508075688772</v>
      </c>
      <c r="AV29" s="30">
        <f t="shared" si="50"/>
        <v>0.34641016151377546</v>
      </c>
      <c r="AW29" s="60"/>
      <c r="AX29" s="59"/>
      <c r="AY29" s="59"/>
      <c r="AZ29" s="59"/>
      <c r="BA29" s="59"/>
      <c r="BB29" s="59"/>
      <c r="BC29" s="59"/>
      <c r="BD29" s="59"/>
      <c r="BE29" s="59"/>
      <c r="BF29" s="59"/>
      <c r="BG29" s="59"/>
      <c r="BH29" s="59"/>
      <c r="BI29" s="59"/>
      <c r="BY29" s="2">
        <v>7.84</v>
      </c>
      <c r="BZ29" s="2">
        <v>7.84</v>
      </c>
      <c r="CA29" s="1">
        <f t="shared" si="54"/>
        <v>7.84</v>
      </c>
      <c r="CB29" s="1">
        <f t="shared" si="55"/>
        <v>0</v>
      </c>
      <c r="CC29" s="2">
        <v>7.07</v>
      </c>
      <c r="CD29" s="2">
        <v>7.04</v>
      </c>
      <c r="CE29" s="2">
        <v>7.81</v>
      </c>
      <c r="CF29" s="1">
        <f t="shared" si="58"/>
        <v>7.3066666666666658</v>
      </c>
      <c r="CG29" s="1">
        <f t="shared" si="56"/>
        <v>0.4361574639202373</v>
      </c>
      <c r="CH29" s="2">
        <v>4.71</v>
      </c>
      <c r="CI29" s="2">
        <v>4.68</v>
      </c>
      <c r="CJ29" s="2">
        <v>4.68</v>
      </c>
      <c r="CK29" s="1">
        <f t="shared" si="59"/>
        <v>4.6900000000000004</v>
      </c>
      <c r="CL29" s="1">
        <f t="shared" si="57"/>
        <v>1.7320508075688915E-2</v>
      </c>
    </row>
    <row r="30" spans="2:90" x14ac:dyDescent="0.25">
      <c r="B30" s="11">
        <v>6</v>
      </c>
      <c r="C30" s="11"/>
      <c r="D30" s="11"/>
      <c r="E30" s="11"/>
      <c r="F30" s="11"/>
      <c r="G30" s="11"/>
      <c r="H30" s="11"/>
      <c r="I30" s="11"/>
      <c r="J30" s="11"/>
      <c r="K30" s="11"/>
      <c r="L30" s="3">
        <v>0.18</v>
      </c>
      <c r="M30" s="3">
        <v>0.20799999999999999</v>
      </c>
      <c r="N30" s="10">
        <f t="shared" si="51"/>
        <v>0.19400000000000001</v>
      </c>
      <c r="O30" s="10">
        <f t="shared" si="35"/>
        <v>1.9798989873223326E-2</v>
      </c>
      <c r="P30" s="3">
        <v>1.79</v>
      </c>
      <c r="Q30" s="3">
        <v>0.247</v>
      </c>
      <c r="R30" s="3">
        <v>0.48299999999999998</v>
      </c>
      <c r="S30" s="10">
        <f t="shared" si="52"/>
        <v>0.84</v>
      </c>
      <c r="T30" s="10">
        <f t="shared" si="36"/>
        <v>0.83114318862636416</v>
      </c>
      <c r="U30" s="3">
        <v>3.19</v>
      </c>
      <c r="V30" s="3">
        <v>1.1000000000000001</v>
      </c>
      <c r="W30" s="3">
        <v>3.25</v>
      </c>
      <c r="X30" s="10">
        <f t="shared" si="53"/>
        <v>2.5133333333333332</v>
      </c>
      <c r="Y30" s="10">
        <f t="shared" si="37"/>
        <v>1.2243501677760873</v>
      </c>
      <c r="Z30" s="8">
        <v>1055</v>
      </c>
      <c r="AA30" s="6">
        <v>1055</v>
      </c>
      <c r="AB30" s="4">
        <f t="shared" si="38"/>
        <v>0</v>
      </c>
      <c r="AC30" s="6">
        <v>1051</v>
      </c>
      <c r="AD30" s="6">
        <v>1051</v>
      </c>
      <c r="AE30" s="4">
        <f t="shared" si="39"/>
        <v>0</v>
      </c>
      <c r="AF30" s="4">
        <f t="shared" si="40"/>
        <v>0</v>
      </c>
      <c r="AG30" s="9">
        <f t="shared" si="41"/>
        <v>0</v>
      </c>
      <c r="AH30" s="9">
        <f t="shared" si="42"/>
        <v>0</v>
      </c>
      <c r="AI30" s="9">
        <f t="shared" si="43"/>
        <v>0</v>
      </c>
      <c r="AJ30" s="8">
        <v>1054</v>
      </c>
      <c r="AK30" s="6">
        <v>1058</v>
      </c>
      <c r="AL30" s="4">
        <f t="shared" si="44"/>
        <v>4</v>
      </c>
      <c r="AM30" s="6">
        <v>1052</v>
      </c>
      <c r="AN30" s="6">
        <v>1055</v>
      </c>
      <c r="AO30" s="4">
        <f t="shared" si="45"/>
        <v>3</v>
      </c>
      <c r="AP30" s="6">
        <v>1047</v>
      </c>
      <c r="AQ30" s="7">
        <v>1048</v>
      </c>
      <c r="AR30" s="5">
        <f t="shared" si="46"/>
        <v>1</v>
      </c>
      <c r="AS30" s="4">
        <f t="shared" si="47"/>
        <v>2.6666666666666665</v>
      </c>
      <c r="AT30" s="4">
        <f t="shared" si="48"/>
        <v>0.53333333333333321</v>
      </c>
      <c r="AU30" s="4">
        <f t="shared" si="49"/>
        <v>1.5275252316519468</v>
      </c>
      <c r="AV30" s="30">
        <f t="shared" si="50"/>
        <v>0.30550504633038933</v>
      </c>
      <c r="AW30" s="60"/>
      <c r="AX30" s="59"/>
      <c r="AY30" s="59"/>
      <c r="AZ30" s="59"/>
      <c r="BA30" s="59"/>
      <c r="BB30" s="59"/>
      <c r="BC30" s="59"/>
      <c r="BD30" s="59"/>
      <c r="BE30" s="59"/>
      <c r="BF30" s="59"/>
      <c r="BG30" s="59"/>
      <c r="BH30" s="59"/>
      <c r="BI30" s="59"/>
      <c r="BY30" s="2">
        <v>7.8</v>
      </c>
      <c r="BZ30" s="2">
        <v>7.81</v>
      </c>
      <c r="CA30" s="1">
        <f t="shared" si="54"/>
        <v>7.8049999999999997</v>
      </c>
      <c r="CB30" s="1">
        <f t="shared" si="55"/>
        <v>7.0710678118653244E-3</v>
      </c>
      <c r="CC30" s="2">
        <v>7.01</v>
      </c>
      <c r="CD30" s="2">
        <v>6.91</v>
      </c>
      <c r="CE30" s="2">
        <v>7.72</v>
      </c>
      <c r="CF30" s="1">
        <f t="shared" si="58"/>
        <v>7.2133333333333338</v>
      </c>
      <c r="CG30" s="1">
        <f t="shared" si="56"/>
        <v>0.44162578427140464</v>
      </c>
      <c r="CH30" s="2">
        <v>4.7</v>
      </c>
      <c r="CI30" s="2">
        <v>4.6900000000000004</v>
      </c>
      <c r="CJ30" s="2">
        <v>4.6500000000000004</v>
      </c>
      <c r="CK30" s="1">
        <f t="shared" si="59"/>
        <v>4.6800000000000006</v>
      </c>
      <c r="CL30" s="1">
        <f t="shared" si="57"/>
        <v>2.6457513110645845E-2</v>
      </c>
    </row>
    <row r="31" spans="2:90" x14ac:dyDescent="0.25">
      <c r="B31" s="11">
        <v>7</v>
      </c>
      <c r="C31" s="11"/>
      <c r="D31" s="11"/>
      <c r="E31" s="11"/>
      <c r="F31" s="11"/>
      <c r="G31" s="11"/>
      <c r="H31" s="11"/>
      <c r="I31" s="11"/>
      <c r="J31" s="11"/>
      <c r="K31" s="11"/>
      <c r="L31" s="3">
        <v>0.20599999999999999</v>
      </c>
      <c r="M31" s="3">
        <v>0.24399999999999999</v>
      </c>
      <c r="N31" s="10">
        <f t="shared" si="51"/>
        <v>0.22499999999999998</v>
      </c>
      <c r="O31" s="10">
        <f t="shared" si="35"/>
        <v>2.6870057685088811E-2</v>
      </c>
      <c r="P31" s="3">
        <v>2.16</v>
      </c>
      <c r="Q31" s="3">
        <v>0.26200000000000001</v>
      </c>
      <c r="R31" s="3">
        <v>1.63</v>
      </c>
      <c r="S31" s="10">
        <f t="shared" si="52"/>
        <v>1.3506666666666665</v>
      </c>
      <c r="T31" s="10">
        <f t="shared" si="36"/>
        <v>0.97934740175962787</v>
      </c>
      <c r="U31" s="3">
        <v>2.4</v>
      </c>
      <c r="V31" s="3">
        <v>0.72599999999999998</v>
      </c>
      <c r="W31" s="3">
        <v>2.7</v>
      </c>
      <c r="X31" s="10">
        <f t="shared" si="53"/>
        <v>1.9420000000000002</v>
      </c>
      <c r="Y31" s="10">
        <f t="shared" si="37"/>
        <v>1.0637161275453144</v>
      </c>
      <c r="Z31" s="8">
        <v>1055</v>
      </c>
      <c r="AA31" s="6">
        <v>1055</v>
      </c>
      <c r="AB31" s="4">
        <f t="shared" si="38"/>
        <v>0</v>
      </c>
      <c r="AC31" s="6">
        <v>1051</v>
      </c>
      <c r="AD31" s="6">
        <v>1052</v>
      </c>
      <c r="AE31" s="4">
        <f t="shared" si="39"/>
        <v>1</v>
      </c>
      <c r="AF31" s="4">
        <f t="shared" si="40"/>
        <v>0.5</v>
      </c>
      <c r="AG31" s="9">
        <f t="shared" si="41"/>
        <v>0.1</v>
      </c>
      <c r="AH31" s="9">
        <f t="shared" si="42"/>
        <v>0.70710678118654757</v>
      </c>
      <c r="AI31" s="9">
        <f t="shared" si="43"/>
        <v>0.1414213562373095</v>
      </c>
      <c r="AJ31" s="8">
        <v>1054</v>
      </c>
      <c r="AK31" s="6">
        <v>1060</v>
      </c>
      <c r="AL31" s="4">
        <f t="shared" si="44"/>
        <v>6</v>
      </c>
      <c r="AM31" s="6">
        <v>1052</v>
      </c>
      <c r="AN31" s="6">
        <v>1055</v>
      </c>
      <c r="AO31" s="4">
        <f t="shared" si="45"/>
        <v>3</v>
      </c>
      <c r="AP31" s="6">
        <v>1047</v>
      </c>
      <c r="AQ31" s="7">
        <v>1050</v>
      </c>
      <c r="AR31" s="5">
        <f t="shared" si="46"/>
        <v>3</v>
      </c>
      <c r="AS31" s="4">
        <f t="shared" si="47"/>
        <v>4</v>
      </c>
      <c r="AT31" s="4">
        <f t="shared" si="48"/>
        <v>0.8</v>
      </c>
      <c r="AU31" s="4">
        <f t="shared" si="49"/>
        <v>1.7320508075688772</v>
      </c>
      <c r="AV31" s="30">
        <f t="shared" si="50"/>
        <v>0.34641016151377546</v>
      </c>
      <c r="AW31" s="60"/>
      <c r="AX31" s="59"/>
      <c r="AY31" s="59"/>
      <c r="AZ31" s="59"/>
      <c r="BA31" s="59"/>
      <c r="BB31" s="59"/>
      <c r="BC31" s="59"/>
      <c r="BD31" s="59"/>
      <c r="BE31" s="59"/>
      <c r="BF31" s="59"/>
      <c r="BG31" s="59"/>
      <c r="BH31" s="59"/>
      <c r="BI31" s="59"/>
      <c r="BY31" s="2">
        <v>7.77</v>
      </c>
      <c r="BZ31" s="2">
        <v>7.82</v>
      </c>
      <c r="CA31" s="1">
        <f t="shared" si="54"/>
        <v>7.7949999999999999</v>
      </c>
      <c r="CB31" s="1">
        <f t="shared" si="55"/>
        <v>3.5355339059327882E-2</v>
      </c>
      <c r="CC31" s="2">
        <v>6.91</v>
      </c>
      <c r="CD31" s="2">
        <v>6.84</v>
      </c>
      <c r="CE31" s="2">
        <v>7.76</v>
      </c>
      <c r="CF31" s="1">
        <f t="shared" si="58"/>
        <v>7.169999999999999</v>
      </c>
      <c r="CG31" s="1">
        <f t="shared" si="56"/>
        <v>0.51215232109207498</v>
      </c>
      <c r="CH31" s="2">
        <v>4.68</v>
      </c>
      <c r="CI31" s="2">
        <v>4.68</v>
      </c>
      <c r="CJ31" s="2">
        <v>4.6500000000000004</v>
      </c>
      <c r="CK31" s="1">
        <f t="shared" si="59"/>
        <v>4.67</v>
      </c>
      <c r="CL31" s="1">
        <f t="shared" si="57"/>
        <v>1.7320508075688405E-2</v>
      </c>
    </row>
    <row r="32" spans="2:90" x14ac:dyDescent="0.25">
      <c r="L32" t="s">
        <v>11</v>
      </c>
      <c r="Y32" s="17" t="s">
        <v>11</v>
      </c>
      <c r="Z32" s="61" t="s">
        <v>9</v>
      </c>
      <c r="AA32" s="61"/>
      <c r="AB32" s="61"/>
      <c r="AC32" s="61" t="s">
        <v>22</v>
      </c>
      <c r="AD32" s="61"/>
      <c r="AE32" s="61"/>
      <c r="AF32" s="6"/>
      <c r="AG32" s="16"/>
      <c r="AH32" s="16"/>
      <c r="AI32" s="16"/>
      <c r="AJ32" s="62" t="s">
        <v>7</v>
      </c>
      <c r="AK32" s="62"/>
      <c r="AL32" s="62"/>
      <c r="AM32" s="61" t="s">
        <v>6</v>
      </c>
      <c r="AN32" s="61"/>
      <c r="AO32" s="61"/>
      <c r="AP32" s="63" t="s">
        <v>5</v>
      </c>
      <c r="AQ32" s="62"/>
      <c r="AR32" s="62"/>
      <c r="AS32" s="6"/>
      <c r="AT32" s="6"/>
      <c r="AU32" s="6"/>
      <c r="AV32" s="16"/>
      <c r="AW32" s="64"/>
      <c r="AX32" s="65"/>
      <c r="AY32" s="65"/>
      <c r="AZ32" s="65"/>
      <c r="BA32" s="65"/>
      <c r="BB32" s="65"/>
      <c r="BC32" s="65"/>
      <c r="BD32" s="65"/>
      <c r="BE32" s="65"/>
      <c r="BF32" s="59"/>
      <c r="BG32" s="59"/>
      <c r="BH32" s="59"/>
      <c r="BI32" s="59"/>
      <c r="BY32" s="2">
        <v>7.83</v>
      </c>
      <c r="BZ32" s="2">
        <v>7.86</v>
      </c>
      <c r="CA32" s="1">
        <f t="shared" si="54"/>
        <v>7.8450000000000006</v>
      </c>
      <c r="CB32" s="1">
        <f t="shared" si="55"/>
        <v>2.12132034355966E-2</v>
      </c>
      <c r="CC32" s="2">
        <v>7</v>
      </c>
      <c r="CD32" s="2">
        <v>6.96</v>
      </c>
      <c r="CE32" s="2">
        <v>7.74</v>
      </c>
      <c r="CF32" s="1">
        <f t="shared" si="58"/>
        <v>7.2333333333333343</v>
      </c>
      <c r="CG32" s="1">
        <f t="shared" si="56"/>
        <v>0.43924177093411032</v>
      </c>
      <c r="CH32" s="2">
        <v>4.6900000000000004</v>
      </c>
      <c r="CI32" s="2">
        <v>4.6900000000000004</v>
      </c>
      <c r="CJ32" s="2">
        <v>4.66</v>
      </c>
      <c r="CK32" s="1">
        <f t="shared" si="59"/>
        <v>4.6800000000000006</v>
      </c>
      <c r="CL32" s="1">
        <f t="shared" si="57"/>
        <v>1.7320508075688915E-2</v>
      </c>
    </row>
    <row r="33" spans="2:90" x14ac:dyDescent="0.25">
      <c r="B33" s="11" t="s">
        <v>21</v>
      </c>
      <c r="C33" s="11" t="s">
        <v>9</v>
      </c>
      <c r="D33" s="11" t="s">
        <v>8</v>
      </c>
      <c r="E33" s="11" t="s">
        <v>20</v>
      </c>
      <c r="F33" s="11" t="s">
        <v>7</v>
      </c>
      <c r="G33" s="11" t="s">
        <v>6</v>
      </c>
      <c r="H33" s="11" t="s">
        <v>5</v>
      </c>
      <c r="I33" s="11" t="s">
        <v>4</v>
      </c>
      <c r="J33" s="11" t="s">
        <v>3</v>
      </c>
      <c r="K33" s="11" t="s">
        <v>2</v>
      </c>
      <c r="L33" s="3" t="s">
        <v>9</v>
      </c>
      <c r="M33" s="3" t="s">
        <v>8</v>
      </c>
      <c r="N33" s="10" t="s">
        <v>1</v>
      </c>
      <c r="O33" s="10" t="s">
        <v>0</v>
      </c>
      <c r="P33" s="3" t="s">
        <v>7</v>
      </c>
      <c r="Q33" s="3" t="s">
        <v>6</v>
      </c>
      <c r="R33" s="3" t="s">
        <v>5</v>
      </c>
      <c r="S33" s="10" t="s">
        <v>1</v>
      </c>
      <c r="T33" s="10" t="s">
        <v>0</v>
      </c>
      <c r="U33" s="3" t="s">
        <v>4</v>
      </c>
      <c r="V33" s="3" t="s">
        <v>3</v>
      </c>
      <c r="W33" s="3" t="s">
        <v>2</v>
      </c>
      <c r="X33" s="10" t="s">
        <v>1</v>
      </c>
      <c r="Y33" s="10" t="s">
        <v>0</v>
      </c>
      <c r="Z33" s="8" t="s">
        <v>18</v>
      </c>
      <c r="AA33" s="6" t="s">
        <v>17</v>
      </c>
      <c r="AB33" s="4" t="s">
        <v>16</v>
      </c>
      <c r="AC33" s="6" t="s">
        <v>18</v>
      </c>
      <c r="AD33" s="6" t="s">
        <v>17</v>
      </c>
      <c r="AE33" s="4" t="s">
        <v>19</v>
      </c>
      <c r="AF33" s="4" t="s">
        <v>15</v>
      </c>
      <c r="AG33" s="9" t="s">
        <v>14</v>
      </c>
      <c r="AH33" s="9" t="s">
        <v>13</v>
      </c>
      <c r="AI33" s="9" t="s">
        <v>12</v>
      </c>
      <c r="AJ33" s="8" t="s">
        <v>18</v>
      </c>
      <c r="AK33" s="6" t="s">
        <v>17</v>
      </c>
      <c r="AL33" s="4" t="s">
        <v>16</v>
      </c>
      <c r="AM33" s="6" t="s">
        <v>18</v>
      </c>
      <c r="AN33" s="6" t="s">
        <v>17</v>
      </c>
      <c r="AO33" s="4" t="s">
        <v>16</v>
      </c>
      <c r="AP33" s="6" t="s">
        <v>18</v>
      </c>
      <c r="AQ33" s="7" t="s">
        <v>17</v>
      </c>
      <c r="AR33" s="4" t="s">
        <v>16</v>
      </c>
      <c r="AS33" s="4" t="s">
        <v>15</v>
      </c>
      <c r="AT33" s="4" t="s">
        <v>14</v>
      </c>
      <c r="AU33" s="4" t="s">
        <v>13</v>
      </c>
      <c r="AV33" s="30" t="s">
        <v>12</v>
      </c>
      <c r="AW33" s="60"/>
      <c r="AX33" s="59"/>
      <c r="AY33" s="59"/>
      <c r="AZ33" s="59"/>
      <c r="BA33" s="59"/>
      <c r="BB33" s="59"/>
      <c r="BC33" s="59"/>
      <c r="BD33" s="59"/>
      <c r="BE33" s="59"/>
      <c r="BF33" s="59"/>
      <c r="BG33" s="59"/>
      <c r="BH33" s="59"/>
      <c r="BI33" s="59"/>
      <c r="BY33" s="2">
        <v>7.8</v>
      </c>
      <c r="BZ33" s="2">
        <v>7.86</v>
      </c>
      <c r="CA33" s="1">
        <f t="shared" si="54"/>
        <v>7.83</v>
      </c>
      <c r="CB33" s="1">
        <f t="shared" si="55"/>
        <v>4.2426406871193201E-2</v>
      </c>
      <c r="CC33" s="2">
        <v>7.03</v>
      </c>
      <c r="CD33" s="2">
        <v>6.98</v>
      </c>
      <c r="CE33" s="2">
        <v>6.93</v>
      </c>
      <c r="CF33" s="1">
        <f t="shared" si="58"/>
        <v>6.98</v>
      </c>
      <c r="CG33" s="1">
        <f t="shared" si="56"/>
        <v>5.0000000000000266E-2</v>
      </c>
      <c r="CH33" s="2">
        <v>4.6900000000000004</v>
      </c>
      <c r="CI33" s="2">
        <v>4.6900000000000004</v>
      </c>
      <c r="CJ33" s="2">
        <v>4.66</v>
      </c>
      <c r="CK33" s="1">
        <f t="shared" si="59"/>
        <v>4.6800000000000006</v>
      </c>
      <c r="CL33" s="1">
        <f t="shared" si="57"/>
        <v>1.7320508075688915E-2</v>
      </c>
    </row>
    <row r="34" spans="2:90" x14ac:dyDescent="0.25">
      <c r="B34" s="11">
        <v>0</v>
      </c>
      <c r="C34" s="11"/>
      <c r="D34" s="11"/>
      <c r="E34" s="11"/>
      <c r="F34" s="11"/>
      <c r="G34" s="11"/>
      <c r="H34" s="11"/>
      <c r="I34" s="11"/>
      <c r="J34" s="11"/>
      <c r="K34" s="11"/>
      <c r="L34" s="3">
        <v>7.9000000000000001E-2</v>
      </c>
      <c r="M34" s="3">
        <v>8.5000000000000006E-2</v>
      </c>
      <c r="N34" s="10">
        <f>AVERAGE(L34:M34)</f>
        <v>8.2000000000000003E-2</v>
      </c>
      <c r="O34" s="10">
        <f t="shared" ref="O34:O41" si="60">STDEV(L34:M34)</f>
        <v>4.2426406871192892E-3</v>
      </c>
      <c r="P34" s="3">
        <v>8.5000000000000006E-2</v>
      </c>
      <c r="Q34" s="3">
        <v>9.8000000000000004E-2</v>
      </c>
      <c r="R34" s="3">
        <v>9.8000000000000004E-2</v>
      </c>
      <c r="S34" s="10">
        <f>AVERAGE(P34:R34)</f>
        <v>9.3666666666666676E-2</v>
      </c>
      <c r="T34" s="10">
        <f t="shared" ref="T34:T41" si="61">STDEV(P34:R34)</f>
        <v>7.5055534994651332E-3</v>
      </c>
      <c r="U34" s="3">
        <v>0.48799999999999999</v>
      </c>
      <c r="V34" s="3">
        <v>0.52300000000000002</v>
      </c>
      <c r="W34" s="3">
        <v>0.55500000000000005</v>
      </c>
      <c r="X34" s="10">
        <f>AVERAGE(U34:W34)</f>
        <v>0.52200000000000013</v>
      </c>
      <c r="Y34" s="10">
        <f t="shared" ref="Y34:Y41" si="62">STDEV(U34:W34)</f>
        <v>3.3511192160232108E-2</v>
      </c>
      <c r="Z34" s="8">
        <v>1053</v>
      </c>
      <c r="AA34" s="6">
        <v>1053</v>
      </c>
      <c r="AB34" s="4">
        <f t="shared" ref="AB34:AB41" si="63">_xlfn.NUMBERVALUE(AA34-Z34)</f>
        <v>0</v>
      </c>
      <c r="AC34" s="6">
        <v>1051</v>
      </c>
      <c r="AD34" s="6">
        <v>1052</v>
      </c>
      <c r="AE34" s="4">
        <f t="shared" ref="AE34:AE41" si="64">_xlfn.NUMBERVALUE(AD34-AC34)</f>
        <v>1</v>
      </c>
      <c r="AF34" s="4">
        <f t="shared" ref="AF34:AF41" si="65">AVERAGE(AB34,AE34)</f>
        <v>0.5</v>
      </c>
      <c r="AG34" s="9">
        <f t="shared" ref="AG34:AG41" si="66">AF34*200/1000</f>
        <v>0.1</v>
      </c>
      <c r="AH34" s="9">
        <f t="shared" ref="AH34:AH41" si="67">STDEV(AB34,AE34)</f>
        <v>0.70710678118654757</v>
      </c>
      <c r="AI34" s="9">
        <f t="shared" ref="AI34:AI41" si="68">AH34*200/1000</f>
        <v>0.1414213562373095</v>
      </c>
      <c r="AJ34" s="8">
        <v>1063</v>
      </c>
      <c r="AK34" s="6">
        <v>1068</v>
      </c>
      <c r="AL34" s="4">
        <f t="shared" ref="AL34:AL41" si="69">(AK34-AJ34)</f>
        <v>5</v>
      </c>
      <c r="AM34" s="6">
        <v>1055</v>
      </c>
      <c r="AN34" s="6">
        <v>1055</v>
      </c>
      <c r="AO34" s="4">
        <f t="shared" ref="AO34:AO41" si="70">(AN34-AM34)</f>
        <v>0</v>
      </c>
      <c r="AP34" s="6">
        <v>1049</v>
      </c>
      <c r="AQ34" s="7">
        <v>1056</v>
      </c>
      <c r="AR34" s="5">
        <f t="shared" ref="AR34:AR41" si="71">(AQ34-AP34)</f>
        <v>7</v>
      </c>
      <c r="AS34" s="4">
        <f t="shared" ref="AS34:AS41" si="72">AVERAGE(AL34,AO34,AR34)</f>
        <v>4</v>
      </c>
      <c r="AT34" s="4">
        <f t="shared" ref="AT34:AT41" si="73">AS34*200/1000</f>
        <v>0.8</v>
      </c>
      <c r="AU34" s="4">
        <f t="shared" ref="AU34:AU41" si="74">STDEV(AL34,AO34,AR34)</f>
        <v>3.6055512754639891</v>
      </c>
      <c r="AV34" s="30">
        <f t="shared" ref="AV34:AV41" si="75">AU34*200/1000</f>
        <v>0.7211102550927978</v>
      </c>
      <c r="AW34" s="60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Y34" t="s">
        <v>11</v>
      </c>
    </row>
    <row r="35" spans="2:90" x14ac:dyDescent="0.25">
      <c r="B35" s="11">
        <v>1</v>
      </c>
      <c r="C35" s="11"/>
      <c r="D35" s="11"/>
      <c r="E35" s="11"/>
      <c r="F35" s="11"/>
      <c r="G35" s="11"/>
      <c r="H35" s="11"/>
      <c r="I35" s="12"/>
      <c r="J35" s="12"/>
      <c r="K35" s="12"/>
      <c r="L35" s="3">
        <v>0.13400000000000001</v>
      </c>
      <c r="M35" s="3">
        <v>0.13800000000000001</v>
      </c>
      <c r="N35" s="10">
        <f>AVERAGE(M35:M35)</f>
        <v>0.13800000000000001</v>
      </c>
      <c r="O35" s="10">
        <f t="shared" si="60"/>
        <v>2.8284271247461927E-3</v>
      </c>
      <c r="P35" s="3">
        <v>0.28000000000000003</v>
      </c>
      <c r="Q35" s="3">
        <v>0.27200000000000002</v>
      </c>
      <c r="R35" s="3">
        <v>0.25800000000000001</v>
      </c>
      <c r="S35" s="10">
        <f>AVERAGE(Q35:R35)</f>
        <v>0.26500000000000001</v>
      </c>
      <c r="T35" s="10">
        <f t="shared" si="61"/>
        <v>1.1135528725660053E-2</v>
      </c>
      <c r="U35" s="3">
        <v>4</v>
      </c>
      <c r="V35" s="3">
        <v>3.8</v>
      </c>
      <c r="W35" s="3">
        <v>2.72</v>
      </c>
      <c r="X35" s="10">
        <f>AVERAGE(V35:W35)</f>
        <v>3.26</v>
      </c>
      <c r="Y35" s="10">
        <f t="shared" si="62"/>
        <v>0.68857340446268644</v>
      </c>
      <c r="Z35" s="8">
        <v>1053</v>
      </c>
      <c r="AA35" s="6">
        <v>1053</v>
      </c>
      <c r="AB35" s="4">
        <f t="shared" si="63"/>
        <v>0</v>
      </c>
      <c r="AC35" s="6">
        <v>1051</v>
      </c>
      <c r="AD35" s="6">
        <v>1051</v>
      </c>
      <c r="AE35" s="4">
        <f t="shared" si="64"/>
        <v>0</v>
      </c>
      <c r="AF35" s="4">
        <f t="shared" si="65"/>
        <v>0</v>
      </c>
      <c r="AG35" s="9">
        <f t="shared" si="66"/>
        <v>0</v>
      </c>
      <c r="AH35" s="9">
        <f t="shared" si="67"/>
        <v>0</v>
      </c>
      <c r="AI35" s="9">
        <f t="shared" si="68"/>
        <v>0</v>
      </c>
      <c r="AJ35" s="8">
        <v>1063</v>
      </c>
      <c r="AK35" s="6">
        <v>1064</v>
      </c>
      <c r="AL35" s="4">
        <f t="shared" si="69"/>
        <v>1</v>
      </c>
      <c r="AM35" s="6">
        <v>1055</v>
      </c>
      <c r="AN35" s="6">
        <v>1056</v>
      </c>
      <c r="AO35" s="4">
        <f t="shared" si="70"/>
        <v>1</v>
      </c>
      <c r="AP35" s="6">
        <v>1049</v>
      </c>
      <c r="AQ35" s="7">
        <v>1050</v>
      </c>
      <c r="AR35" s="5">
        <f t="shared" si="71"/>
        <v>1</v>
      </c>
      <c r="AS35" s="4">
        <f t="shared" si="72"/>
        <v>1</v>
      </c>
      <c r="AT35" s="4">
        <f t="shared" si="73"/>
        <v>0.2</v>
      </c>
      <c r="AU35" s="4">
        <f t="shared" si="74"/>
        <v>0</v>
      </c>
      <c r="AV35" s="30">
        <f t="shared" si="75"/>
        <v>0</v>
      </c>
      <c r="AW35" s="60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Y35" s="14" t="s">
        <v>10</v>
      </c>
      <c r="BZ35" s="14"/>
      <c r="CA35" s="13"/>
      <c r="CB35" s="13"/>
      <c r="CC35" s="14"/>
      <c r="CD35" s="14"/>
      <c r="CE35" s="14"/>
      <c r="CF35" s="13"/>
      <c r="CG35" s="13"/>
      <c r="CH35" s="14"/>
      <c r="CI35" s="14"/>
      <c r="CJ35" s="14"/>
      <c r="CK35" s="13"/>
      <c r="CL35" s="13"/>
    </row>
    <row r="36" spans="2:90" x14ac:dyDescent="0.25">
      <c r="B36" s="11">
        <v>2</v>
      </c>
      <c r="C36" s="11"/>
      <c r="D36" s="11"/>
      <c r="E36" s="11"/>
      <c r="F36" s="11"/>
      <c r="G36" s="11"/>
      <c r="H36" s="11"/>
      <c r="I36" s="11"/>
      <c r="J36" s="11"/>
      <c r="K36" s="11"/>
      <c r="L36" s="3">
        <v>0.10299999999999999</v>
      </c>
      <c r="M36" s="3">
        <v>0.16300000000000001</v>
      </c>
      <c r="N36" s="10">
        <f t="shared" ref="N36:N41" si="76">AVERAGE(L36:M36)</f>
        <v>0.13300000000000001</v>
      </c>
      <c r="O36" s="10">
        <f t="shared" si="60"/>
        <v>4.2426406871192805E-2</v>
      </c>
      <c r="P36" s="3">
        <v>0.63500000000000001</v>
      </c>
      <c r="Q36" s="3">
        <v>0.69199999999999995</v>
      </c>
      <c r="R36" s="3">
        <v>0.78100000000000003</v>
      </c>
      <c r="S36" s="10">
        <f t="shared" ref="S36:S41" si="77">AVERAGE(P36:R36)</f>
        <v>0.70266666666666666</v>
      </c>
      <c r="T36" s="10">
        <f t="shared" si="61"/>
        <v>7.3582153633427544E-2</v>
      </c>
      <c r="U36" s="15">
        <v>9.9</v>
      </c>
      <c r="V36" s="15">
        <v>10.65</v>
      </c>
      <c r="W36" s="15">
        <v>8.9499999999999993</v>
      </c>
      <c r="X36" s="10">
        <f t="shared" ref="X36:X41" si="78">AVERAGE(U36:W36)</f>
        <v>9.8333333333333339</v>
      </c>
      <c r="Y36" s="10">
        <f t="shared" si="62"/>
        <v>0.85195852794213767</v>
      </c>
      <c r="Z36" s="8">
        <v>1053</v>
      </c>
      <c r="AA36" s="6">
        <v>1057</v>
      </c>
      <c r="AB36" s="4">
        <f t="shared" si="63"/>
        <v>4</v>
      </c>
      <c r="AC36" s="6">
        <v>1051</v>
      </c>
      <c r="AD36" s="6">
        <v>1053</v>
      </c>
      <c r="AE36" s="4">
        <f t="shared" si="64"/>
        <v>2</v>
      </c>
      <c r="AF36" s="4">
        <f t="shared" si="65"/>
        <v>3</v>
      </c>
      <c r="AG36" s="9">
        <f t="shared" si="66"/>
        <v>0.6</v>
      </c>
      <c r="AH36" s="9">
        <f t="shared" si="67"/>
        <v>1.4142135623730951</v>
      </c>
      <c r="AI36" s="9">
        <f t="shared" si="68"/>
        <v>0.28284271247461901</v>
      </c>
      <c r="AJ36" s="8">
        <v>1063</v>
      </c>
      <c r="AK36" s="6">
        <v>1064</v>
      </c>
      <c r="AL36" s="4">
        <f t="shared" si="69"/>
        <v>1</v>
      </c>
      <c r="AM36" s="6">
        <v>1055</v>
      </c>
      <c r="AN36" s="6">
        <v>1058</v>
      </c>
      <c r="AO36" s="4">
        <f t="shared" si="70"/>
        <v>3</v>
      </c>
      <c r="AP36" s="6">
        <v>1049</v>
      </c>
      <c r="AQ36" s="7">
        <v>1054</v>
      </c>
      <c r="AR36" s="5">
        <f t="shared" si="71"/>
        <v>5</v>
      </c>
      <c r="AS36" s="4">
        <f t="shared" si="72"/>
        <v>3</v>
      </c>
      <c r="AT36" s="4">
        <f t="shared" si="73"/>
        <v>0.6</v>
      </c>
      <c r="AU36" s="4">
        <f t="shared" si="74"/>
        <v>2</v>
      </c>
      <c r="AV36" s="30">
        <f t="shared" si="75"/>
        <v>0.4</v>
      </c>
      <c r="AW36" s="60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Y36" s="14" t="s">
        <v>9</v>
      </c>
      <c r="BZ36" s="14" t="s">
        <v>8</v>
      </c>
      <c r="CA36" s="13" t="s">
        <v>1</v>
      </c>
      <c r="CB36" s="13" t="s">
        <v>0</v>
      </c>
      <c r="CC36" s="14" t="s">
        <v>7</v>
      </c>
      <c r="CD36" s="14" t="s">
        <v>6</v>
      </c>
      <c r="CE36" s="14" t="s">
        <v>5</v>
      </c>
      <c r="CF36" s="13" t="s">
        <v>1</v>
      </c>
      <c r="CG36" s="13" t="s">
        <v>0</v>
      </c>
      <c r="CH36" s="14" t="s">
        <v>4</v>
      </c>
      <c r="CI36" s="14" t="s">
        <v>3</v>
      </c>
      <c r="CJ36" s="14" t="s">
        <v>2</v>
      </c>
      <c r="CK36" s="13" t="s">
        <v>1</v>
      </c>
      <c r="CL36" s="13" t="s">
        <v>0</v>
      </c>
    </row>
    <row r="37" spans="2:90" x14ac:dyDescent="0.25">
      <c r="B37" s="11">
        <v>3</v>
      </c>
      <c r="C37" s="11"/>
      <c r="D37" s="11"/>
      <c r="E37" s="11"/>
      <c r="F37" s="11"/>
      <c r="G37" s="11"/>
      <c r="H37" s="11"/>
      <c r="I37" s="11"/>
      <c r="J37" s="11"/>
      <c r="K37" s="11"/>
      <c r="L37" s="3">
        <v>0.14699999999999999</v>
      </c>
      <c r="M37" s="3">
        <v>0.16500000000000001</v>
      </c>
      <c r="N37" s="10">
        <f t="shared" si="76"/>
        <v>0.156</v>
      </c>
      <c r="O37" s="10">
        <f t="shared" si="60"/>
        <v>1.2727922061357866E-2</v>
      </c>
      <c r="P37" s="3">
        <v>0.65600000000000003</v>
      </c>
      <c r="Q37" s="3">
        <v>1.02</v>
      </c>
      <c r="R37" s="3">
        <v>0.91</v>
      </c>
      <c r="S37" s="10">
        <f t="shared" si="77"/>
        <v>0.8620000000000001</v>
      </c>
      <c r="T37" s="10">
        <f t="shared" si="61"/>
        <v>0.18668690366493276</v>
      </c>
      <c r="U37" s="3">
        <v>3.55</v>
      </c>
      <c r="V37" s="3">
        <v>7.65</v>
      </c>
      <c r="W37" s="3">
        <v>8.0500000000000007</v>
      </c>
      <c r="X37" s="10">
        <f t="shared" si="78"/>
        <v>6.416666666666667</v>
      </c>
      <c r="Y37" s="10">
        <f t="shared" si="62"/>
        <v>2.4906491790963536</v>
      </c>
      <c r="Z37" s="8">
        <v>1053</v>
      </c>
      <c r="AA37" s="6">
        <v>1054</v>
      </c>
      <c r="AB37" s="4">
        <f t="shared" si="63"/>
        <v>1</v>
      </c>
      <c r="AC37" s="6">
        <v>1051</v>
      </c>
      <c r="AD37" s="6">
        <v>1053</v>
      </c>
      <c r="AE37" s="4">
        <f t="shared" si="64"/>
        <v>2</v>
      </c>
      <c r="AF37" s="4">
        <f t="shared" si="65"/>
        <v>1.5</v>
      </c>
      <c r="AG37" s="9">
        <f t="shared" si="66"/>
        <v>0.3</v>
      </c>
      <c r="AH37" s="9">
        <f t="shared" si="67"/>
        <v>0.70710678118654757</v>
      </c>
      <c r="AI37" s="9">
        <f t="shared" si="68"/>
        <v>0.1414213562373095</v>
      </c>
      <c r="AJ37" s="8">
        <v>1063</v>
      </c>
      <c r="AK37" s="6">
        <v>1066</v>
      </c>
      <c r="AL37" s="4">
        <f t="shared" si="69"/>
        <v>3</v>
      </c>
      <c r="AM37" s="6">
        <v>1055</v>
      </c>
      <c r="AN37" s="6">
        <v>1056</v>
      </c>
      <c r="AO37" s="4">
        <f t="shared" si="70"/>
        <v>1</v>
      </c>
      <c r="AP37" s="6">
        <v>1049</v>
      </c>
      <c r="AQ37" s="7">
        <v>1053</v>
      </c>
      <c r="AR37" s="5">
        <f t="shared" si="71"/>
        <v>4</v>
      </c>
      <c r="AS37" s="4">
        <f t="shared" si="72"/>
        <v>2.6666666666666665</v>
      </c>
      <c r="AT37" s="4">
        <f t="shared" si="73"/>
        <v>0.53333333333333321</v>
      </c>
      <c r="AU37" s="4">
        <f t="shared" si="74"/>
        <v>1.5275252316519468</v>
      </c>
      <c r="AV37" s="30">
        <f t="shared" si="75"/>
        <v>0.30550504633038933</v>
      </c>
      <c r="AW37" s="60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Y37" s="2">
        <v>7.82</v>
      </c>
      <c r="BZ37" s="2">
        <v>7.82</v>
      </c>
      <c r="CA37" s="1">
        <f t="shared" ref="CA37:CA44" si="79">AVERAGE(BY37:BZ37)</f>
        <v>7.82</v>
      </c>
      <c r="CB37" s="1">
        <f t="shared" ref="CB37:CB44" si="80">STDEV(BY37:BZ37)</f>
        <v>0</v>
      </c>
      <c r="CC37" s="2">
        <v>7.82</v>
      </c>
      <c r="CD37" s="2">
        <v>7.82</v>
      </c>
      <c r="CE37" s="2">
        <v>7.82</v>
      </c>
      <c r="CF37" s="1">
        <f>AVERAGE(CC37:CE37)</f>
        <v>7.82</v>
      </c>
      <c r="CG37" s="1">
        <f t="shared" ref="CG37:CG44" si="81">STDEV(CC37:CE37)</f>
        <v>0</v>
      </c>
      <c r="CH37" s="2">
        <v>5.31</v>
      </c>
      <c r="CI37" s="2">
        <v>5.31</v>
      </c>
      <c r="CJ37" s="2">
        <v>5.29</v>
      </c>
      <c r="CK37" s="1">
        <f>AVERAGE(CH37:CJ37)</f>
        <v>5.3033333333333337</v>
      </c>
      <c r="CL37" s="1">
        <f t="shared" ref="CL37:CL44" si="82">STDEV(CH37:CJ37)</f>
        <v>1.154700538379227E-2</v>
      </c>
    </row>
    <row r="38" spans="2:90" x14ac:dyDescent="0.25">
      <c r="B38" s="11">
        <v>4</v>
      </c>
      <c r="C38" s="11"/>
      <c r="D38" s="11"/>
      <c r="E38" s="11"/>
      <c r="F38" s="11"/>
      <c r="G38" s="11"/>
      <c r="H38" s="11"/>
      <c r="I38" s="11"/>
      <c r="J38" s="11"/>
      <c r="K38" s="11"/>
      <c r="L38" s="3">
        <v>0.17</v>
      </c>
      <c r="M38" s="3">
        <v>0.158</v>
      </c>
      <c r="N38" s="10">
        <f t="shared" si="76"/>
        <v>0.16400000000000001</v>
      </c>
      <c r="O38" s="10">
        <f t="shared" si="60"/>
        <v>8.4852813742385784E-3</v>
      </c>
      <c r="P38" s="3">
        <v>0.72199999999999998</v>
      </c>
      <c r="Q38" s="3">
        <v>1.1399999999999999</v>
      </c>
      <c r="R38" s="3">
        <v>0.98</v>
      </c>
      <c r="S38" s="10">
        <f t="shared" si="77"/>
        <v>0.94733333333333325</v>
      </c>
      <c r="T38" s="10">
        <f t="shared" si="61"/>
        <v>0.21090598221324494</v>
      </c>
      <c r="U38" s="3">
        <v>2.12</v>
      </c>
      <c r="V38" s="3">
        <v>4.42</v>
      </c>
      <c r="W38" s="3">
        <v>5.75</v>
      </c>
      <c r="X38" s="10">
        <f t="shared" si="78"/>
        <v>4.0966666666666667</v>
      </c>
      <c r="Y38" s="10">
        <f t="shared" si="62"/>
        <v>1.8364730690465723</v>
      </c>
      <c r="Z38" s="8">
        <v>1053</v>
      </c>
      <c r="AA38" s="6">
        <v>1054</v>
      </c>
      <c r="AB38" s="4">
        <f t="shared" si="63"/>
        <v>1</v>
      </c>
      <c r="AC38" s="6">
        <v>1051</v>
      </c>
      <c r="AD38" s="6">
        <v>1051</v>
      </c>
      <c r="AE38" s="4">
        <f t="shared" si="64"/>
        <v>0</v>
      </c>
      <c r="AF38" s="4">
        <f t="shared" si="65"/>
        <v>0.5</v>
      </c>
      <c r="AG38" s="9">
        <f t="shared" si="66"/>
        <v>0.1</v>
      </c>
      <c r="AH38" s="9">
        <f t="shared" si="67"/>
        <v>0.70710678118654757</v>
      </c>
      <c r="AI38" s="9">
        <f t="shared" si="68"/>
        <v>0.1414213562373095</v>
      </c>
      <c r="AJ38" s="8">
        <v>1063</v>
      </c>
      <c r="AK38" s="6">
        <v>1066</v>
      </c>
      <c r="AL38" s="4">
        <f t="shared" si="69"/>
        <v>3</v>
      </c>
      <c r="AM38" s="6">
        <v>1055</v>
      </c>
      <c r="AN38" s="6">
        <v>1056</v>
      </c>
      <c r="AO38" s="4">
        <f t="shared" si="70"/>
        <v>1</v>
      </c>
      <c r="AP38" s="6">
        <v>1049</v>
      </c>
      <c r="AQ38" s="7">
        <v>1050</v>
      </c>
      <c r="AR38" s="5">
        <f t="shared" si="71"/>
        <v>1</v>
      </c>
      <c r="AS38" s="4">
        <f t="shared" si="72"/>
        <v>1.6666666666666667</v>
      </c>
      <c r="AT38" s="4">
        <f t="shared" si="73"/>
        <v>0.33333333333333337</v>
      </c>
      <c r="AU38" s="4">
        <f t="shared" si="74"/>
        <v>1.1547005383792515</v>
      </c>
      <c r="AV38" s="30">
        <f t="shared" si="75"/>
        <v>0.2309401076758503</v>
      </c>
      <c r="AW38" s="60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Y38" s="2">
        <v>7.34</v>
      </c>
      <c r="BZ38" s="2">
        <v>7.74</v>
      </c>
      <c r="CA38" s="1">
        <f t="shared" si="79"/>
        <v>7.54</v>
      </c>
      <c r="CB38" s="1">
        <f t="shared" si="80"/>
        <v>0.28284271247461928</v>
      </c>
      <c r="CC38" s="2">
        <v>7.74</v>
      </c>
      <c r="CD38" s="2">
        <v>7.74</v>
      </c>
      <c r="CE38" s="2">
        <v>7.74</v>
      </c>
      <c r="CF38" s="1">
        <f>AVERAGE(CD38:CE38)</f>
        <v>7.74</v>
      </c>
      <c r="CG38" s="1">
        <f t="shared" si="81"/>
        <v>1.0877919644084146E-15</v>
      </c>
      <c r="CH38" s="2">
        <v>4.97</v>
      </c>
      <c r="CI38" s="2">
        <v>4.97</v>
      </c>
      <c r="CJ38" s="2">
        <v>5.01</v>
      </c>
      <c r="CK38" s="1">
        <f>AVERAGE(CI38:CJ38)</f>
        <v>4.99</v>
      </c>
      <c r="CL38" s="1">
        <f t="shared" si="82"/>
        <v>2.3094010767585053E-2</v>
      </c>
    </row>
    <row r="39" spans="2:90" x14ac:dyDescent="0.25">
      <c r="B39" s="11">
        <v>5</v>
      </c>
      <c r="C39" s="12"/>
      <c r="D39" s="12"/>
      <c r="E39" s="12"/>
      <c r="F39" s="11"/>
      <c r="G39" s="11"/>
      <c r="H39" s="11"/>
      <c r="I39" s="11"/>
      <c r="J39" s="11"/>
      <c r="K39" s="11"/>
      <c r="L39" s="3">
        <v>0.17</v>
      </c>
      <c r="M39" s="3">
        <v>0.184</v>
      </c>
      <c r="N39" s="10">
        <f t="shared" si="76"/>
        <v>0.17699999999999999</v>
      </c>
      <c r="O39" s="10">
        <f t="shared" si="60"/>
        <v>9.8994949366116546E-3</v>
      </c>
      <c r="P39" s="3">
        <v>0.73199999999999998</v>
      </c>
      <c r="Q39" s="3">
        <v>1.07</v>
      </c>
      <c r="R39" s="3">
        <v>0.83599999999999997</v>
      </c>
      <c r="S39" s="10">
        <f t="shared" si="77"/>
        <v>0.8793333333333333</v>
      </c>
      <c r="T39" s="10">
        <f t="shared" si="61"/>
        <v>0.17311653108046474</v>
      </c>
      <c r="U39" s="3">
        <v>0.65600000000000003</v>
      </c>
      <c r="V39" s="3">
        <v>3.43</v>
      </c>
      <c r="W39" s="3">
        <v>4.4400000000000004</v>
      </c>
      <c r="X39" s="10">
        <f t="shared" si="78"/>
        <v>2.8420000000000001</v>
      </c>
      <c r="Y39" s="10">
        <f t="shared" si="62"/>
        <v>1.959329477142628</v>
      </c>
      <c r="Z39" s="8">
        <v>1053</v>
      </c>
      <c r="AA39" s="6">
        <v>1054</v>
      </c>
      <c r="AB39" s="4">
        <f t="shared" si="63"/>
        <v>1</v>
      </c>
      <c r="AC39" s="6">
        <v>1051</v>
      </c>
      <c r="AD39" s="6">
        <v>1053</v>
      </c>
      <c r="AE39" s="4">
        <f t="shared" si="64"/>
        <v>2</v>
      </c>
      <c r="AF39" s="4">
        <f t="shared" si="65"/>
        <v>1.5</v>
      </c>
      <c r="AG39" s="9">
        <f t="shared" si="66"/>
        <v>0.3</v>
      </c>
      <c r="AH39" s="9">
        <f t="shared" si="67"/>
        <v>0.70710678118654757</v>
      </c>
      <c r="AI39" s="9">
        <f t="shared" si="68"/>
        <v>0.1414213562373095</v>
      </c>
      <c r="AJ39" s="8">
        <v>1063</v>
      </c>
      <c r="AK39" s="6">
        <v>1065</v>
      </c>
      <c r="AL39" s="4">
        <f t="shared" si="69"/>
        <v>2</v>
      </c>
      <c r="AM39" s="6">
        <v>1055</v>
      </c>
      <c r="AN39" s="6">
        <v>1056</v>
      </c>
      <c r="AO39" s="4">
        <f t="shared" si="70"/>
        <v>1</v>
      </c>
      <c r="AP39" s="6">
        <v>1049</v>
      </c>
      <c r="AQ39" s="7">
        <v>1050</v>
      </c>
      <c r="AR39" s="5">
        <f t="shared" si="71"/>
        <v>1</v>
      </c>
      <c r="AS39" s="4">
        <f t="shared" si="72"/>
        <v>1.3333333333333333</v>
      </c>
      <c r="AT39" s="4">
        <f t="shared" si="73"/>
        <v>0.26666666666666661</v>
      </c>
      <c r="AU39" s="4">
        <f t="shared" si="74"/>
        <v>0.57735026918962584</v>
      </c>
      <c r="AV39" s="30">
        <f t="shared" si="75"/>
        <v>0.11547005383792516</v>
      </c>
      <c r="AW39" s="60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Y39" s="2">
        <v>7.8</v>
      </c>
      <c r="BZ39" s="2">
        <v>7.13</v>
      </c>
      <c r="CA39" s="1">
        <f t="shared" si="79"/>
        <v>7.4649999999999999</v>
      </c>
      <c r="CB39" s="1">
        <f t="shared" si="80"/>
        <v>0.47376154339498677</v>
      </c>
      <c r="CC39" s="2">
        <v>7.01</v>
      </c>
      <c r="CD39" s="2">
        <v>6.98</v>
      </c>
      <c r="CE39" s="2">
        <v>7.04</v>
      </c>
      <c r="CF39" s="1">
        <f t="shared" ref="CF39:CF44" si="83">AVERAGE(CC39:CE39)</f>
        <v>7.0100000000000007</v>
      </c>
      <c r="CG39" s="1">
        <f t="shared" si="81"/>
        <v>2.9999999999999805E-2</v>
      </c>
      <c r="CH39" s="2">
        <v>4.6900000000000004</v>
      </c>
      <c r="CI39" s="2">
        <v>4.6900000000000004</v>
      </c>
      <c r="CJ39" s="2">
        <v>4.72</v>
      </c>
      <c r="CK39" s="1">
        <f t="shared" ref="CK39:CK44" si="84">AVERAGE(CH39:CJ39)</f>
        <v>4.7</v>
      </c>
      <c r="CL39" s="1">
        <f t="shared" si="82"/>
        <v>1.7320508075688405E-2</v>
      </c>
    </row>
    <row r="40" spans="2:90" x14ac:dyDescent="0.25">
      <c r="B40" s="11">
        <v>6</v>
      </c>
      <c r="C40" s="11"/>
      <c r="D40" s="11"/>
      <c r="E40" s="11"/>
      <c r="F40" s="11"/>
      <c r="G40" s="11"/>
      <c r="H40" s="11"/>
      <c r="I40" s="11"/>
      <c r="J40" s="11"/>
      <c r="K40" s="11"/>
      <c r="L40" s="3">
        <v>0.21299999999999999</v>
      </c>
      <c r="M40" s="3">
        <v>0.20100000000000001</v>
      </c>
      <c r="N40" s="10">
        <f t="shared" si="76"/>
        <v>0.20700000000000002</v>
      </c>
      <c r="O40" s="10">
        <f t="shared" si="60"/>
        <v>8.4852813742385576E-3</v>
      </c>
      <c r="P40" s="3">
        <v>1.61</v>
      </c>
      <c r="Q40" s="3">
        <v>1.52</v>
      </c>
      <c r="R40" s="3">
        <v>0.86699999999999999</v>
      </c>
      <c r="S40" s="10">
        <f t="shared" si="77"/>
        <v>1.3323333333333334</v>
      </c>
      <c r="T40" s="10">
        <f t="shared" si="61"/>
        <v>0.40549517054255174</v>
      </c>
      <c r="U40" s="3">
        <v>0.52400000000000002</v>
      </c>
      <c r="V40" s="3">
        <v>2.6</v>
      </c>
      <c r="W40" s="3">
        <v>3.31</v>
      </c>
      <c r="X40" s="10">
        <f t="shared" si="78"/>
        <v>2.1446666666666667</v>
      </c>
      <c r="Y40" s="10">
        <f t="shared" si="62"/>
        <v>1.4477380057639342</v>
      </c>
      <c r="Z40" s="8">
        <v>1053</v>
      </c>
      <c r="AA40" s="6">
        <v>1053</v>
      </c>
      <c r="AB40" s="4">
        <f t="shared" si="63"/>
        <v>0</v>
      </c>
      <c r="AC40" s="6">
        <v>1051</v>
      </c>
      <c r="AD40" s="6">
        <v>1052</v>
      </c>
      <c r="AE40" s="4">
        <f t="shared" si="64"/>
        <v>1</v>
      </c>
      <c r="AF40" s="4">
        <f t="shared" si="65"/>
        <v>0.5</v>
      </c>
      <c r="AG40" s="9">
        <f t="shared" si="66"/>
        <v>0.1</v>
      </c>
      <c r="AH40" s="9">
        <f t="shared" si="67"/>
        <v>0.70710678118654757</v>
      </c>
      <c r="AI40" s="9">
        <f t="shared" si="68"/>
        <v>0.1414213562373095</v>
      </c>
      <c r="AJ40" s="8">
        <v>1063</v>
      </c>
      <c r="AK40" s="6">
        <v>1066</v>
      </c>
      <c r="AL40" s="4">
        <f t="shared" si="69"/>
        <v>3</v>
      </c>
      <c r="AM40" s="6">
        <v>1055</v>
      </c>
      <c r="AN40" s="6">
        <v>1056</v>
      </c>
      <c r="AO40" s="4">
        <f t="shared" si="70"/>
        <v>1</v>
      </c>
      <c r="AP40" s="6">
        <v>1049</v>
      </c>
      <c r="AQ40" s="7">
        <v>1052</v>
      </c>
      <c r="AR40" s="5">
        <f t="shared" si="71"/>
        <v>3</v>
      </c>
      <c r="AS40" s="4">
        <f t="shared" si="72"/>
        <v>2.3333333333333335</v>
      </c>
      <c r="AT40" s="4">
        <f t="shared" si="73"/>
        <v>0.46666666666666667</v>
      </c>
      <c r="AU40" s="4">
        <f t="shared" si="74"/>
        <v>1.1547005383792517</v>
      </c>
      <c r="AV40" s="30">
        <f t="shared" si="75"/>
        <v>0.23094010767585033</v>
      </c>
      <c r="AW40" s="60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Y40" s="2">
        <v>7.88</v>
      </c>
      <c r="BZ40" s="2">
        <v>7.86</v>
      </c>
      <c r="CA40" s="1">
        <f t="shared" si="79"/>
        <v>7.87</v>
      </c>
      <c r="CB40" s="1">
        <f t="shared" si="80"/>
        <v>1.4142135623730649E-2</v>
      </c>
      <c r="CC40" s="2">
        <v>7.2</v>
      </c>
      <c r="CD40" s="2">
        <v>7.12</v>
      </c>
      <c r="CE40" s="2">
        <v>7.04</v>
      </c>
      <c r="CF40" s="1">
        <f t="shared" si="83"/>
        <v>7.12</v>
      </c>
      <c r="CG40" s="1">
        <f t="shared" si="81"/>
        <v>8.0000000000000071E-2</v>
      </c>
      <c r="CH40" s="2">
        <v>4.6500000000000004</v>
      </c>
      <c r="CI40" s="2">
        <v>4.68</v>
      </c>
      <c r="CJ40" s="2">
        <v>4.68</v>
      </c>
      <c r="CK40" s="1">
        <f t="shared" si="84"/>
        <v>4.67</v>
      </c>
      <c r="CL40" s="1">
        <f t="shared" si="82"/>
        <v>1.7320508075688402E-2</v>
      </c>
    </row>
    <row r="41" spans="2:90" x14ac:dyDescent="0.25">
      <c r="B41" s="11">
        <v>7</v>
      </c>
      <c r="C41" s="11"/>
      <c r="D41" s="11"/>
      <c r="E41" s="11"/>
      <c r="F41" s="11"/>
      <c r="G41" s="11"/>
      <c r="H41" s="11"/>
      <c r="I41" s="11"/>
      <c r="J41" s="11"/>
      <c r="K41" s="11"/>
      <c r="L41" s="3">
        <v>0.215</v>
      </c>
      <c r="M41" s="3">
        <v>0.222</v>
      </c>
      <c r="N41" s="10">
        <f t="shared" si="76"/>
        <v>0.2185</v>
      </c>
      <c r="O41" s="10">
        <f t="shared" si="60"/>
        <v>4.9497474683058368E-3</v>
      </c>
      <c r="P41" s="3">
        <v>2.95</v>
      </c>
      <c r="Q41" s="3">
        <v>2.02</v>
      </c>
      <c r="R41" s="3">
        <v>0.84399999999999997</v>
      </c>
      <c r="S41" s="10">
        <f t="shared" si="77"/>
        <v>1.9380000000000004</v>
      </c>
      <c r="T41" s="10">
        <f t="shared" si="61"/>
        <v>1.055391870349587</v>
      </c>
      <c r="U41" s="3">
        <v>0.48299999999999998</v>
      </c>
      <c r="V41" s="3">
        <v>2.06</v>
      </c>
      <c r="W41" s="3">
        <v>2.75</v>
      </c>
      <c r="X41" s="10">
        <f t="shared" si="78"/>
        <v>1.7643333333333333</v>
      </c>
      <c r="Y41" s="10">
        <f t="shared" si="62"/>
        <v>1.1620612433659996</v>
      </c>
      <c r="Z41" s="8">
        <v>1053</v>
      </c>
      <c r="AA41" s="6">
        <v>1054</v>
      </c>
      <c r="AB41" s="4">
        <f t="shared" si="63"/>
        <v>1</v>
      </c>
      <c r="AC41" s="6">
        <v>1051</v>
      </c>
      <c r="AD41" s="6">
        <v>1053</v>
      </c>
      <c r="AE41" s="4">
        <f t="shared" si="64"/>
        <v>2</v>
      </c>
      <c r="AF41" s="4">
        <f t="shared" si="65"/>
        <v>1.5</v>
      </c>
      <c r="AG41" s="9">
        <f t="shared" si="66"/>
        <v>0.3</v>
      </c>
      <c r="AH41" s="9">
        <f t="shared" si="67"/>
        <v>0.70710678118654757</v>
      </c>
      <c r="AI41" s="9">
        <f t="shared" si="68"/>
        <v>0.1414213562373095</v>
      </c>
      <c r="AJ41" s="8">
        <v>1063</v>
      </c>
      <c r="AK41" s="6">
        <v>1067</v>
      </c>
      <c r="AL41" s="4">
        <f t="shared" si="69"/>
        <v>4</v>
      </c>
      <c r="AM41" s="6">
        <v>1055</v>
      </c>
      <c r="AN41" s="6">
        <v>1057</v>
      </c>
      <c r="AO41" s="4">
        <f t="shared" si="70"/>
        <v>2</v>
      </c>
      <c r="AP41" s="6">
        <v>1049</v>
      </c>
      <c r="AQ41" s="7">
        <v>1055</v>
      </c>
      <c r="AR41" s="5">
        <f t="shared" si="71"/>
        <v>6</v>
      </c>
      <c r="AS41" s="4">
        <f t="shared" si="72"/>
        <v>4</v>
      </c>
      <c r="AT41" s="4">
        <f t="shared" si="73"/>
        <v>0.8</v>
      </c>
      <c r="AU41" s="4">
        <f t="shared" si="74"/>
        <v>2</v>
      </c>
      <c r="AV41" s="5">
        <f t="shared" si="75"/>
        <v>0.4</v>
      </c>
      <c r="AW41" s="60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Y41" s="2">
        <v>7.66</v>
      </c>
      <c r="BZ41" s="2">
        <v>7.43</v>
      </c>
      <c r="CA41" s="1">
        <f t="shared" si="79"/>
        <v>7.5449999999999999</v>
      </c>
      <c r="CB41" s="1">
        <f t="shared" si="80"/>
        <v>0.16263455967290624</v>
      </c>
      <c r="CC41" s="2">
        <v>7.01</v>
      </c>
      <c r="CD41" s="2">
        <v>7.08</v>
      </c>
      <c r="CE41" s="2">
        <v>7.01</v>
      </c>
      <c r="CF41" s="1">
        <f t="shared" si="83"/>
        <v>7.0333333333333341</v>
      </c>
      <c r="CG41" s="1">
        <f t="shared" si="81"/>
        <v>4.0414518843273968E-2</v>
      </c>
      <c r="CH41" s="2">
        <v>4.6500000000000004</v>
      </c>
      <c r="CI41" s="2">
        <v>4.6500000000000004</v>
      </c>
      <c r="CJ41" s="2">
        <v>4.68</v>
      </c>
      <c r="CK41" s="1">
        <f t="shared" si="84"/>
        <v>4.66</v>
      </c>
      <c r="CL41" s="1">
        <f t="shared" si="82"/>
        <v>1.7320508075688405E-2</v>
      </c>
    </row>
    <row r="42" spans="2:90" x14ac:dyDescent="0.25">
      <c r="L42" t="s">
        <v>44</v>
      </c>
      <c r="Y42" s="17" t="s">
        <v>44</v>
      </c>
      <c r="Z42" s="61" t="s">
        <v>9</v>
      </c>
      <c r="AA42" s="61"/>
      <c r="AB42" s="61"/>
      <c r="AC42" s="61" t="s">
        <v>22</v>
      </c>
      <c r="AD42" s="61"/>
      <c r="AE42" s="61"/>
      <c r="AF42" s="6"/>
      <c r="AG42" s="16"/>
      <c r="AH42" s="16"/>
      <c r="AI42" s="16"/>
      <c r="AJ42" s="49" t="s">
        <v>7</v>
      </c>
      <c r="AK42" s="49"/>
      <c r="AL42" s="49"/>
      <c r="AM42" s="48" t="s">
        <v>6</v>
      </c>
      <c r="AN42" s="48"/>
      <c r="AO42" s="48"/>
      <c r="AP42" s="50" t="s">
        <v>5</v>
      </c>
      <c r="AQ42" s="49"/>
      <c r="AR42" s="49"/>
      <c r="AS42" s="6"/>
      <c r="AT42" s="6"/>
      <c r="AU42" s="57"/>
      <c r="AV42" s="58"/>
      <c r="BY42" s="2">
        <v>7.19</v>
      </c>
      <c r="BZ42" s="2">
        <v>7.76</v>
      </c>
      <c r="CA42" s="1">
        <f t="shared" si="79"/>
        <v>7.4749999999999996</v>
      </c>
      <c r="CB42" s="1">
        <f t="shared" si="80"/>
        <v>0.40305086527633166</v>
      </c>
      <c r="CC42" s="2">
        <v>7.05</v>
      </c>
      <c r="CD42" s="2">
        <v>6.94</v>
      </c>
      <c r="CE42" s="2">
        <v>6.87</v>
      </c>
      <c r="CF42" s="1">
        <f t="shared" si="83"/>
        <v>6.9533333333333331</v>
      </c>
      <c r="CG42" s="1">
        <f t="shared" si="81"/>
        <v>9.0737717258774497E-2</v>
      </c>
      <c r="CH42" s="2">
        <v>4.6500000000000004</v>
      </c>
      <c r="CI42" s="2">
        <v>4.67</v>
      </c>
      <c r="CJ42" s="2">
        <v>4.67</v>
      </c>
      <c r="CK42" s="1">
        <f t="shared" si="84"/>
        <v>4.6633333333333331</v>
      </c>
      <c r="CL42" s="1">
        <f t="shared" si="82"/>
        <v>1.154700538379227E-2</v>
      </c>
    </row>
    <row r="43" spans="2:90" x14ac:dyDescent="0.25">
      <c r="B43" s="11" t="s">
        <v>21</v>
      </c>
      <c r="C43" s="11" t="s">
        <v>9</v>
      </c>
      <c r="D43" s="11" t="s">
        <v>8</v>
      </c>
      <c r="E43" s="11" t="s">
        <v>20</v>
      </c>
      <c r="F43" s="11" t="s">
        <v>7</v>
      </c>
      <c r="G43" s="11" t="s">
        <v>6</v>
      </c>
      <c r="H43" s="11" t="s">
        <v>5</v>
      </c>
      <c r="I43" s="11" t="s">
        <v>4</v>
      </c>
      <c r="J43" s="11" t="s">
        <v>3</v>
      </c>
      <c r="K43" s="11" t="s">
        <v>2</v>
      </c>
      <c r="L43" s="3" t="s">
        <v>9</v>
      </c>
      <c r="M43" s="3" t="s">
        <v>8</v>
      </c>
      <c r="N43" s="10" t="s">
        <v>1</v>
      </c>
      <c r="O43" s="10" t="s">
        <v>0</v>
      </c>
      <c r="P43" s="3" t="s">
        <v>7</v>
      </c>
      <c r="Q43" s="3" t="s">
        <v>6</v>
      </c>
      <c r="R43" s="3" t="s">
        <v>5</v>
      </c>
      <c r="S43" s="10" t="s">
        <v>1</v>
      </c>
      <c r="T43" s="10" t="s">
        <v>0</v>
      </c>
      <c r="U43" s="3" t="s">
        <v>4</v>
      </c>
      <c r="V43" s="3" t="s">
        <v>3</v>
      </c>
      <c r="W43" s="3" t="s">
        <v>2</v>
      </c>
      <c r="X43" s="10" t="s">
        <v>1</v>
      </c>
      <c r="Y43" s="10" t="s">
        <v>0</v>
      </c>
      <c r="Z43" s="8" t="s">
        <v>18</v>
      </c>
      <c r="AA43" s="6" t="s">
        <v>17</v>
      </c>
      <c r="AB43" s="4" t="s">
        <v>16</v>
      </c>
      <c r="AC43" s="6" t="s">
        <v>18</v>
      </c>
      <c r="AD43" s="6" t="s">
        <v>17</v>
      </c>
      <c r="AE43" s="4" t="s">
        <v>19</v>
      </c>
      <c r="AF43" s="4" t="s">
        <v>15</v>
      </c>
      <c r="AG43" s="9" t="s">
        <v>14</v>
      </c>
      <c r="AH43" s="9" t="s">
        <v>13</v>
      </c>
      <c r="AI43" s="9" t="s">
        <v>12</v>
      </c>
      <c r="AJ43" s="8" t="s">
        <v>18</v>
      </c>
      <c r="AK43" s="6" t="s">
        <v>17</v>
      </c>
      <c r="AL43" s="4" t="s">
        <v>16</v>
      </c>
      <c r="AM43" s="6" t="s">
        <v>18</v>
      </c>
      <c r="AN43" s="6" t="s">
        <v>17</v>
      </c>
      <c r="AO43" s="4" t="s">
        <v>16</v>
      </c>
      <c r="AP43" s="6" t="s">
        <v>18</v>
      </c>
      <c r="AQ43" s="7" t="s">
        <v>17</v>
      </c>
      <c r="AR43" s="4" t="s">
        <v>16</v>
      </c>
      <c r="AS43" s="4" t="s">
        <v>15</v>
      </c>
      <c r="AT43" s="4" t="s">
        <v>14</v>
      </c>
      <c r="AU43" s="4" t="s">
        <v>13</v>
      </c>
      <c r="AV43" s="9" t="s">
        <v>12</v>
      </c>
      <c r="BY43" s="2">
        <v>7.84</v>
      </c>
      <c r="BZ43" s="2">
        <v>7.84</v>
      </c>
      <c r="CA43" s="1">
        <f t="shared" si="79"/>
        <v>7.84</v>
      </c>
      <c r="CB43" s="1">
        <f t="shared" si="80"/>
        <v>0</v>
      </c>
      <c r="CC43" s="2">
        <v>7.2</v>
      </c>
      <c r="CD43" s="2">
        <v>6.99</v>
      </c>
      <c r="CE43" s="2">
        <v>6.93</v>
      </c>
      <c r="CF43" s="1">
        <f t="shared" si="83"/>
        <v>7.04</v>
      </c>
      <c r="CG43" s="1">
        <f t="shared" si="81"/>
        <v>0.14177446878757843</v>
      </c>
      <c r="CH43" s="2">
        <v>4.66</v>
      </c>
      <c r="CI43" s="2">
        <v>4.66</v>
      </c>
      <c r="CJ43" s="2">
        <v>4.6900000000000004</v>
      </c>
      <c r="CK43" s="1">
        <f t="shared" si="84"/>
        <v>4.6700000000000008</v>
      </c>
      <c r="CL43" s="1">
        <f t="shared" si="82"/>
        <v>1.7320508075688915E-2</v>
      </c>
    </row>
    <row r="44" spans="2:90" x14ac:dyDescent="0.25">
      <c r="B44" s="11">
        <v>0</v>
      </c>
      <c r="C44" s="11"/>
      <c r="D44" s="11"/>
      <c r="E44" s="11"/>
      <c r="F44" s="11"/>
      <c r="G44" s="11"/>
      <c r="H44" s="11"/>
      <c r="I44" s="11"/>
      <c r="J44" s="11"/>
      <c r="K44" s="11"/>
      <c r="L44" s="3">
        <v>9.4E-2</v>
      </c>
      <c r="M44" s="3">
        <v>9.4E-2</v>
      </c>
      <c r="N44" s="10">
        <f>AVERAGE(L44:M44)</f>
        <v>9.4E-2</v>
      </c>
      <c r="O44" s="10">
        <f t="shared" ref="O44:O51" si="85">STDEV(L44:M44)</f>
        <v>0</v>
      </c>
      <c r="P44" s="3">
        <v>8.5000000000000006E-2</v>
      </c>
      <c r="Q44" s="3">
        <v>7.4999999999999997E-2</v>
      </c>
      <c r="R44" s="3">
        <v>9.5000000000000001E-2</v>
      </c>
      <c r="S44" s="10">
        <f>AVERAGE(P44:R44)</f>
        <v>8.5000000000000006E-2</v>
      </c>
      <c r="T44" s="10">
        <f>STDEV(P44:R44)</f>
        <v>1.0000000000000002E-2</v>
      </c>
      <c r="U44" s="3">
        <v>0.50900000000000001</v>
      </c>
      <c r="V44" s="3">
        <v>0.47899999999999998</v>
      </c>
      <c r="W44" s="3">
        <v>0.56000000000000005</v>
      </c>
      <c r="X44" s="10">
        <f>AVERAGE(U44:W44)</f>
        <v>0.51600000000000001</v>
      </c>
      <c r="Y44" s="10">
        <f>STDEV(U44:W44)</f>
        <v>4.0951190458886573E-2</v>
      </c>
      <c r="Z44" s="8">
        <v>1051</v>
      </c>
      <c r="AA44" s="6">
        <v>1051</v>
      </c>
      <c r="AB44" s="4">
        <f>_xlfn.NUMBERVALUE(AA44-Z44)</f>
        <v>0</v>
      </c>
      <c r="AC44" s="6">
        <v>1045</v>
      </c>
      <c r="AD44" s="6">
        <v>1047</v>
      </c>
      <c r="AE44" s="4">
        <f>_xlfn.NUMBERVALUE(AD44-AC44)</f>
        <v>2</v>
      </c>
      <c r="AF44" s="4">
        <f t="shared" ref="AF44:AF51" si="86">AVERAGE(AB44,AE44)</f>
        <v>1</v>
      </c>
      <c r="AG44" s="9">
        <f>AF44*200/1000</f>
        <v>0.2</v>
      </c>
      <c r="AH44" s="9">
        <f t="shared" ref="AH44:AH51" si="87">STDEV(AB44,AE44)</f>
        <v>1.4142135623730951</v>
      </c>
      <c r="AI44" s="9">
        <f>AH44*200/1000</f>
        <v>0.28284271247461901</v>
      </c>
      <c r="AJ44" s="8">
        <v>1066</v>
      </c>
      <c r="AK44" s="6">
        <v>1066</v>
      </c>
      <c r="AL44" s="4">
        <f t="shared" ref="AL44:AL51" si="88">(AK44-AJ44)</f>
        <v>0</v>
      </c>
      <c r="AM44" s="6">
        <v>1068</v>
      </c>
      <c r="AN44" s="6">
        <v>1068</v>
      </c>
      <c r="AO44" s="4">
        <f t="shared" ref="AO44:AO51" si="89">(AN44-AM44)</f>
        <v>0</v>
      </c>
      <c r="AP44" s="6">
        <v>1055</v>
      </c>
      <c r="AQ44" s="7">
        <v>1056</v>
      </c>
      <c r="AR44" s="5">
        <f t="shared" ref="AR44:AR51" si="90">(AQ44-AP44)</f>
        <v>1</v>
      </c>
      <c r="AS44" s="4">
        <f>AVERAGE(AL44,AO44,AR44)</f>
        <v>0.33333333333333331</v>
      </c>
      <c r="AT44" s="4">
        <f>AS44*200/1000</f>
        <v>6.6666666666666652E-2</v>
      </c>
      <c r="AU44" s="4">
        <f t="shared" ref="AU44:AU51" si="91">STDEV(AL44,AO44,AR44)</f>
        <v>0.57735026918962584</v>
      </c>
      <c r="AV44" s="9">
        <f>AU44*200/1000</f>
        <v>0.11547005383792516</v>
      </c>
      <c r="BY44" s="2">
        <v>7.83</v>
      </c>
      <c r="BZ44" s="2">
        <v>7.83</v>
      </c>
      <c r="CA44" s="1">
        <f t="shared" si="79"/>
        <v>7.83</v>
      </c>
      <c r="CB44" s="1">
        <f t="shared" si="80"/>
        <v>0</v>
      </c>
      <c r="CC44" s="2">
        <v>7.19</v>
      </c>
      <c r="CD44" s="2">
        <v>6.93</v>
      </c>
      <c r="CE44" s="2">
        <v>6.94</v>
      </c>
      <c r="CF44" s="1">
        <f t="shared" si="83"/>
        <v>7.0200000000000005</v>
      </c>
      <c r="CG44" s="1">
        <f t="shared" si="81"/>
        <v>0.14730919862656255</v>
      </c>
      <c r="CH44" s="2">
        <v>4.66</v>
      </c>
      <c r="CI44" s="2">
        <v>4.66</v>
      </c>
      <c r="CJ44" s="2">
        <v>4.68</v>
      </c>
      <c r="CK44" s="1">
        <f t="shared" si="84"/>
        <v>4.666666666666667</v>
      </c>
      <c r="CL44" s="1">
        <f t="shared" si="82"/>
        <v>1.154700538379227E-2</v>
      </c>
    </row>
    <row r="45" spans="2:90" x14ac:dyDescent="0.25">
      <c r="B45" s="11">
        <v>1</v>
      </c>
      <c r="C45" s="11"/>
      <c r="D45" s="11"/>
      <c r="E45" s="11"/>
      <c r="F45" s="11"/>
      <c r="G45" s="11"/>
      <c r="H45" s="11"/>
      <c r="I45" s="12"/>
      <c r="J45" s="12"/>
      <c r="K45" s="12"/>
      <c r="L45" s="3">
        <v>0.16700000000000001</v>
      </c>
      <c r="M45" s="3">
        <v>0.13500000000000001</v>
      </c>
      <c r="N45" s="10">
        <f>AVERAGE(M45:M45)</f>
        <v>0.13500000000000001</v>
      </c>
      <c r="O45" s="10">
        <f t="shared" si="85"/>
        <v>2.2627416997969337E-2</v>
      </c>
      <c r="P45" s="3">
        <v>0.27200000000000002</v>
      </c>
      <c r="Q45" s="3">
        <v>0.22600000000000001</v>
      </c>
      <c r="R45" s="3">
        <v>0.26900000000000002</v>
      </c>
      <c r="S45" s="10">
        <f>AVERAGE(Q45:R45)</f>
        <v>0.2475</v>
      </c>
      <c r="T45" s="10">
        <f t="shared" ref="T45:T51" si="92">STDEV(P45:R45)</f>
        <v>2.5735837529276828E-2</v>
      </c>
      <c r="U45" s="3">
        <v>3.04</v>
      </c>
      <c r="V45" s="3">
        <v>5.14</v>
      </c>
      <c r="W45" s="3">
        <v>4.92</v>
      </c>
      <c r="X45" s="10">
        <f>AVERAGE(V45:W45)</f>
        <v>5.0299999999999994</v>
      </c>
      <c r="Y45" s="10">
        <f t="shared" ref="Y45:Y51" si="93">STDEV(U45:W45)</f>
        <v>1.1541808061709113</v>
      </c>
      <c r="Z45" s="8">
        <v>1051</v>
      </c>
      <c r="AA45" s="6">
        <v>1052</v>
      </c>
      <c r="AB45" s="4">
        <f t="shared" ref="AB45:AB51" si="94">_xlfn.NUMBERVALUE(AA45-Z45)</f>
        <v>1</v>
      </c>
      <c r="AC45" s="6">
        <v>1045</v>
      </c>
      <c r="AD45" s="6">
        <v>1046</v>
      </c>
      <c r="AE45" s="4">
        <f t="shared" ref="AE45:AE51" si="95">_xlfn.NUMBERVALUE(AD45-AC45)</f>
        <v>1</v>
      </c>
      <c r="AF45" s="4">
        <f t="shared" si="86"/>
        <v>1</v>
      </c>
      <c r="AG45" s="9">
        <f t="shared" ref="AG45:AG51" si="96">AF45*200/1000</f>
        <v>0.2</v>
      </c>
      <c r="AH45" s="9">
        <f t="shared" si="87"/>
        <v>0</v>
      </c>
      <c r="AI45" s="9">
        <f t="shared" ref="AI45:AI51" si="97">AH45*200/1000</f>
        <v>0</v>
      </c>
      <c r="AJ45" s="8">
        <v>1066</v>
      </c>
      <c r="AK45" s="6">
        <v>1066</v>
      </c>
      <c r="AL45" s="4">
        <f t="shared" si="88"/>
        <v>0</v>
      </c>
      <c r="AM45" s="6">
        <v>1068</v>
      </c>
      <c r="AN45" s="6">
        <v>1068</v>
      </c>
      <c r="AO45" s="4">
        <f t="shared" si="89"/>
        <v>0</v>
      </c>
      <c r="AP45" s="6">
        <v>1055</v>
      </c>
      <c r="AQ45" s="7">
        <v>1055</v>
      </c>
      <c r="AR45" s="5">
        <f t="shared" si="90"/>
        <v>0</v>
      </c>
      <c r="AS45" s="4">
        <f t="shared" ref="AS45:AS51" si="98">AVERAGE(AL45,AO45,AR45)</f>
        <v>0</v>
      </c>
      <c r="AT45" s="4">
        <f t="shared" ref="AT45:AT51" si="99">AS45*200/1000</f>
        <v>0</v>
      </c>
      <c r="AU45" s="4">
        <f t="shared" si="91"/>
        <v>0</v>
      </c>
      <c r="AV45" s="9">
        <f t="shared" ref="AV45:AV51" si="100">AU45*200/1000</f>
        <v>0</v>
      </c>
    </row>
    <row r="46" spans="2:90" x14ac:dyDescent="0.25">
      <c r="B46" s="11">
        <v>2</v>
      </c>
      <c r="C46" s="11"/>
      <c r="D46" s="11"/>
      <c r="E46" s="11"/>
      <c r="F46" s="11"/>
      <c r="G46" s="11"/>
      <c r="H46" s="11"/>
      <c r="I46" s="11"/>
      <c r="J46" s="11"/>
      <c r="K46" s="11"/>
      <c r="L46" s="3">
        <v>0.20599999999999999</v>
      </c>
      <c r="M46" s="3">
        <v>0.153</v>
      </c>
      <c r="N46" s="10">
        <f t="shared" ref="N46:N51" si="101">AVERAGE(L46:M46)</f>
        <v>0.17949999999999999</v>
      </c>
      <c r="O46" s="10">
        <f t="shared" si="85"/>
        <v>3.7476659402886872E-2</v>
      </c>
      <c r="P46" s="3">
        <v>0.76400000000000001</v>
      </c>
      <c r="Q46" s="3">
        <v>0.66400000000000003</v>
      </c>
      <c r="R46" s="3">
        <v>0.79600000000000004</v>
      </c>
      <c r="S46" s="10">
        <f t="shared" ref="S46:S51" si="102">AVERAGE(P46:R46)</f>
        <v>0.7413333333333334</v>
      </c>
      <c r="T46" s="10">
        <f t="shared" si="92"/>
        <v>6.8857340446268567E-2</v>
      </c>
      <c r="U46" s="15">
        <v>6.95</v>
      </c>
      <c r="V46" s="15">
        <v>9.65</v>
      </c>
      <c r="W46" s="15">
        <v>10.85</v>
      </c>
      <c r="X46" s="10">
        <f t="shared" ref="X46:X51" si="103">AVERAGE(U46:W46)</f>
        <v>9.15</v>
      </c>
      <c r="Y46" s="10">
        <f t="shared" si="93"/>
        <v>1.9974984355438166</v>
      </c>
      <c r="Z46" s="8">
        <v>1051</v>
      </c>
      <c r="AA46" s="6">
        <v>1054</v>
      </c>
      <c r="AB46" s="4">
        <f t="shared" si="94"/>
        <v>3</v>
      </c>
      <c r="AC46" s="6">
        <v>1045</v>
      </c>
      <c r="AD46" s="6">
        <v>1045</v>
      </c>
      <c r="AE46" s="4">
        <f t="shared" si="95"/>
        <v>0</v>
      </c>
      <c r="AF46" s="4">
        <f t="shared" si="86"/>
        <v>1.5</v>
      </c>
      <c r="AG46" s="9">
        <f t="shared" si="96"/>
        <v>0.3</v>
      </c>
      <c r="AH46" s="9">
        <f t="shared" si="87"/>
        <v>2.1213203435596424</v>
      </c>
      <c r="AI46" s="9">
        <f t="shared" si="97"/>
        <v>0.42426406871192845</v>
      </c>
      <c r="AJ46" s="8">
        <v>1066</v>
      </c>
      <c r="AK46" s="6">
        <v>1066</v>
      </c>
      <c r="AL46" s="4">
        <f t="shared" si="88"/>
        <v>0</v>
      </c>
      <c r="AM46" s="6">
        <v>1068</v>
      </c>
      <c r="AN46" s="6">
        <v>1068</v>
      </c>
      <c r="AO46" s="4">
        <f t="shared" si="89"/>
        <v>0</v>
      </c>
      <c r="AP46" s="6">
        <v>1055</v>
      </c>
      <c r="AQ46" s="7">
        <v>1055</v>
      </c>
      <c r="AR46" s="5">
        <f t="shared" si="90"/>
        <v>0</v>
      </c>
      <c r="AS46" s="4">
        <f t="shared" si="98"/>
        <v>0</v>
      </c>
      <c r="AT46" s="4">
        <f t="shared" si="99"/>
        <v>0</v>
      </c>
      <c r="AU46" s="4">
        <f t="shared" si="91"/>
        <v>0</v>
      </c>
      <c r="AV46" s="9">
        <f t="shared" si="100"/>
        <v>0</v>
      </c>
      <c r="BJ46" t="s">
        <v>37</v>
      </c>
      <c r="BX46" t="s">
        <v>53</v>
      </c>
      <c r="BY46" t="s">
        <v>38</v>
      </c>
    </row>
    <row r="47" spans="2:90" x14ac:dyDescent="0.25">
      <c r="B47" s="11">
        <v>3</v>
      </c>
      <c r="C47" s="11"/>
      <c r="D47" s="11"/>
      <c r="E47" s="11"/>
      <c r="F47" s="11"/>
      <c r="G47" s="11"/>
      <c r="H47" s="11"/>
      <c r="I47" s="11"/>
      <c r="J47" s="11"/>
      <c r="K47" s="11"/>
      <c r="L47" s="3">
        <v>0.251</v>
      </c>
      <c r="M47" s="3">
        <v>0.192</v>
      </c>
      <c r="N47" s="10">
        <f t="shared" si="101"/>
        <v>0.2215</v>
      </c>
      <c r="O47" s="10">
        <f t="shared" si="85"/>
        <v>4.1719300090006378E-2</v>
      </c>
      <c r="P47" s="3">
        <v>1.42</v>
      </c>
      <c r="Q47" s="3">
        <v>1.62</v>
      </c>
      <c r="R47" s="3">
        <v>1.72</v>
      </c>
      <c r="S47" s="10">
        <f t="shared" si="102"/>
        <v>1.5866666666666667</v>
      </c>
      <c r="T47" s="10">
        <f t="shared" si="92"/>
        <v>0.15275252316519469</v>
      </c>
      <c r="U47" s="3">
        <v>6.2</v>
      </c>
      <c r="V47" s="3">
        <v>10.1</v>
      </c>
      <c r="W47" s="3">
        <v>8.85</v>
      </c>
      <c r="X47" s="10">
        <f t="shared" si="103"/>
        <v>8.3833333333333329</v>
      </c>
      <c r="Y47" s="10">
        <f t="shared" si="93"/>
        <v>1.9914400149975233</v>
      </c>
      <c r="Z47" s="8">
        <v>1051</v>
      </c>
      <c r="AA47" s="6">
        <v>1051</v>
      </c>
      <c r="AB47" s="4">
        <f t="shared" si="94"/>
        <v>0</v>
      </c>
      <c r="AC47" s="6">
        <v>1045</v>
      </c>
      <c r="AD47" s="6">
        <v>1045</v>
      </c>
      <c r="AE47" s="4">
        <f t="shared" si="95"/>
        <v>0</v>
      </c>
      <c r="AF47" s="4">
        <f t="shared" si="86"/>
        <v>0</v>
      </c>
      <c r="AG47" s="9">
        <f t="shared" si="96"/>
        <v>0</v>
      </c>
      <c r="AH47" s="9">
        <f t="shared" si="87"/>
        <v>0</v>
      </c>
      <c r="AI47" s="9">
        <f t="shared" si="97"/>
        <v>0</v>
      </c>
      <c r="AJ47" s="8">
        <v>1066</v>
      </c>
      <c r="AK47" s="6">
        <v>1066</v>
      </c>
      <c r="AL47" s="4">
        <f t="shared" si="88"/>
        <v>0</v>
      </c>
      <c r="AM47" s="6">
        <v>1068</v>
      </c>
      <c r="AN47" s="6">
        <v>1068</v>
      </c>
      <c r="AO47" s="4">
        <f t="shared" si="89"/>
        <v>0</v>
      </c>
      <c r="AP47" s="6">
        <v>1055</v>
      </c>
      <c r="AQ47" s="7">
        <v>1055</v>
      </c>
      <c r="AR47" s="5">
        <f t="shared" si="90"/>
        <v>0</v>
      </c>
      <c r="AS47" s="4">
        <f t="shared" si="98"/>
        <v>0</v>
      </c>
      <c r="AT47" s="4">
        <f t="shared" si="99"/>
        <v>0</v>
      </c>
      <c r="AU47" s="4">
        <f t="shared" si="91"/>
        <v>0</v>
      </c>
      <c r="AV47" s="9">
        <f t="shared" si="100"/>
        <v>0</v>
      </c>
      <c r="BJ47" t="s">
        <v>32</v>
      </c>
      <c r="BK47" t="s">
        <v>31</v>
      </c>
      <c r="BL47" t="s">
        <v>30</v>
      </c>
      <c r="BM47" t="s">
        <v>29</v>
      </c>
      <c r="BN47" t="s">
        <v>27</v>
      </c>
      <c r="BO47" t="s">
        <v>14</v>
      </c>
      <c r="BP47" t="s">
        <v>28</v>
      </c>
      <c r="BQ47" t="s">
        <v>27</v>
      </c>
      <c r="BR47" t="s">
        <v>14</v>
      </c>
      <c r="BS47" t="s">
        <v>1</v>
      </c>
      <c r="BT47" t="s">
        <v>26</v>
      </c>
      <c r="BU47" t="s">
        <v>1</v>
      </c>
      <c r="BV47" t="s">
        <v>26</v>
      </c>
      <c r="BW47" t="s">
        <v>54</v>
      </c>
      <c r="BX47" t="s">
        <v>35</v>
      </c>
      <c r="BY47" t="s">
        <v>9</v>
      </c>
      <c r="BZ47" t="s">
        <v>8</v>
      </c>
      <c r="CA47" t="s">
        <v>1</v>
      </c>
      <c r="CB47" t="s">
        <v>0</v>
      </c>
      <c r="CC47" t="s">
        <v>7</v>
      </c>
      <c r="CD47" t="s">
        <v>6</v>
      </c>
      <c r="CE47" t="s">
        <v>5</v>
      </c>
      <c r="CF47" t="s">
        <v>1</v>
      </c>
      <c r="CG47" t="s">
        <v>0</v>
      </c>
      <c r="CH47" t="s">
        <v>4</v>
      </c>
      <c r="CI47" t="s">
        <v>3</v>
      </c>
      <c r="CJ47" t="s">
        <v>2</v>
      </c>
      <c r="CK47" t="s">
        <v>1</v>
      </c>
      <c r="CL47" t="s">
        <v>0</v>
      </c>
    </row>
    <row r="48" spans="2:90" x14ac:dyDescent="0.25">
      <c r="B48" s="11">
        <v>4</v>
      </c>
      <c r="C48" s="11"/>
      <c r="D48" s="11"/>
      <c r="E48" s="11"/>
      <c r="F48" s="11"/>
      <c r="G48" s="11"/>
      <c r="H48" s="11"/>
      <c r="I48" s="11"/>
      <c r="J48" s="11"/>
      <c r="K48" s="11"/>
      <c r="L48" s="3">
        <v>0.29199999999999998</v>
      </c>
      <c r="M48" s="3">
        <v>0.22900000000000001</v>
      </c>
      <c r="N48" s="10">
        <f>AVERAGE(L48:M48)</f>
        <v>0.26050000000000001</v>
      </c>
      <c r="O48" s="10">
        <f>STDEV(L48:M48)</f>
        <v>4.4547727214752184E-2</v>
      </c>
      <c r="P48" s="3">
        <v>1.94</v>
      </c>
      <c r="Q48" s="3">
        <v>1.9</v>
      </c>
      <c r="R48" s="3">
        <v>2.2000000000000002</v>
      </c>
      <c r="S48" s="10">
        <f t="shared" si="102"/>
        <v>2.0133333333333332</v>
      </c>
      <c r="T48" s="10">
        <f t="shared" si="92"/>
        <v>0.1628905563049417</v>
      </c>
      <c r="U48" s="3">
        <v>4.24</v>
      </c>
      <c r="V48" s="3">
        <v>5.5</v>
      </c>
      <c r="W48" s="3">
        <v>8.02</v>
      </c>
      <c r="X48" s="10">
        <f t="shared" si="103"/>
        <v>5.919999999999999</v>
      </c>
      <c r="Y48" s="10">
        <f t="shared" si="93"/>
        <v>1.9246817918814565</v>
      </c>
      <c r="Z48" s="8">
        <v>1051</v>
      </c>
      <c r="AA48" s="6">
        <v>1051</v>
      </c>
      <c r="AB48" s="4">
        <f t="shared" si="94"/>
        <v>0</v>
      </c>
      <c r="AC48" s="6">
        <v>1045</v>
      </c>
      <c r="AD48" s="6">
        <v>1045</v>
      </c>
      <c r="AE48" s="4">
        <f t="shared" si="95"/>
        <v>0</v>
      </c>
      <c r="AF48" s="4">
        <f t="shared" si="86"/>
        <v>0</v>
      </c>
      <c r="AG48" s="9">
        <f t="shared" si="96"/>
        <v>0</v>
      </c>
      <c r="AH48" s="9">
        <f t="shared" si="87"/>
        <v>0</v>
      </c>
      <c r="AI48" s="9">
        <f t="shared" si="97"/>
        <v>0</v>
      </c>
      <c r="AJ48" s="8">
        <v>1066</v>
      </c>
      <c r="AK48" s="6">
        <v>1066</v>
      </c>
      <c r="AL48" s="4">
        <f t="shared" si="88"/>
        <v>0</v>
      </c>
      <c r="AM48" s="6">
        <v>1068</v>
      </c>
      <c r="AN48" s="6">
        <v>1068</v>
      </c>
      <c r="AO48" s="4">
        <f t="shared" si="89"/>
        <v>0</v>
      </c>
      <c r="AP48" s="6">
        <v>1055</v>
      </c>
      <c r="AQ48" s="7">
        <v>1055</v>
      </c>
      <c r="AR48" s="5">
        <f t="shared" si="90"/>
        <v>0</v>
      </c>
      <c r="AS48" s="4">
        <f t="shared" si="98"/>
        <v>0</v>
      </c>
      <c r="AT48" s="4">
        <f t="shared" si="99"/>
        <v>0</v>
      </c>
      <c r="AU48" s="4">
        <f t="shared" si="91"/>
        <v>0</v>
      </c>
      <c r="AV48" s="9">
        <f t="shared" si="100"/>
        <v>0</v>
      </c>
      <c r="BJ48">
        <v>927.99</v>
      </c>
      <c r="BK48">
        <v>0</v>
      </c>
      <c r="BL48">
        <v>0</v>
      </c>
      <c r="BM48">
        <v>925.83</v>
      </c>
      <c r="BN48">
        <v>0</v>
      </c>
      <c r="BO48">
        <v>0</v>
      </c>
      <c r="BP48">
        <v>943.08</v>
      </c>
      <c r="BQ48">
        <v>0</v>
      </c>
      <c r="BR48">
        <v>0</v>
      </c>
      <c r="BS48">
        <v>0</v>
      </c>
      <c r="BT48">
        <v>0</v>
      </c>
      <c r="BU48">
        <v>0</v>
      </c>
      <c r="BV48">
        <v>0</v>
      </c>
      <c r="BW48">
        <v>32</v>
      </c>
      <c r="BX48">
        <v>24</v>
      </c>
      <c r="BY48">
        <v>6.82</v>
      </c>
      <c r="BZ48">
        <v>6.79</v>
      </c>
      <c r="CA48">
        <v>6.8049999999999997</v>
      </c>
      <c r="CB48">
        <v>2.12132034355966E-2</v>
      </c>
      <c r="CC48">
        <v>7.52</v>
      </c>
      <c r="CD48">
        <v>7.76</v>
      </c>
      <c r="CE48">
        <v>7.81</v>
      </c>
      <c r="CF48">
        <v>7.6966666666666663</v>
      </c>
      <c r="CG48">
        <v>0.15502687938977985</v>
      </c>
      <c r="CH48">
        <v>5</v>
      </c>
      <c r="CI48">
        <v>4.99</v>
      </c>
      <c r="CJ48">
        <v>4.99</v>
      </c>
      <c r="CK48">
        <v>4.9933333333333332</v>
      </c>
      <c r="CL48">
        <v>5.7735026918961348E-3</v>
      </c>
    </row>
    <row r="49" spans="2:90" x14ac:dyDescent="0.25">
      <c r="B49" s="11">
        <v>5</v>
      </c>
      <c r="C49" s="12"/>
      <c r="D49" s="12"/>
      <c r="E49" s="12"/>
      <c r="F49" s="11"/>
      <c r="G49" s="11"/>
      <c r="H49" s="11"/>
      <c r="I49" s="11"/>
      <c r="J49" s="11"/>
      <c r="K49" s="11"/>
      <c r="L49" s="3">
        <v>0.36399999999999999</v>
      </c>
      <c r="M49" s="3">
        <v>0.27400000000000002</v>
      </c>
      <c r="N49" s="10">
        <f t="shared" si="101"/>
        <v>0.31900000000000001</v>
      </c>
      <c r="O49" s="10">
        <f t="shared" si="85"/>
        <v>6.3639610306789482E-2</v>
      </c>
      <c r="P49" s="3">
        <v>2.7</v>
      </c>
      <c r="Q49" s="3">
        <v>2.33</v>
      </c>
      <c r="R49" s="3">
        <v>3.5</v>
      </c>
      <c r="S49" s="10">
        <f t="shared" si="102"/>
        <v>2.8433333333333337</v>
      </c>
      <c r="T49" s="10">
        <f t="shared" si="92"/>
        <v>0.59802452569550235</v>
      </c>
      <c r="U49" s="3">
        <v>2.89</v>
      </c>
      <c r="V49" s="3">
        <v>4.08</v>
      </c>
      <c r="W49" s="3">
        <v>5.36</v>
      </c>
      <c r="X49" s="10">
        <f t="shared" si="103"/>
        <v>4.1100000000000003</v>
      </c>
      <c r="Y49" s="10">
        <f t="shared" si="93"/>
        <v>1.235273249123445</v>
      </c>
      <c r="Z49" s="8">
        <v>1051</v>
      </c>
      <c r="AA49" s="6">
        <v>1052</v>
      </c>
      <c r="AB49" s="4">
        <f t="shared" si="94"/>
        <v>1</v>
      </c>
      <c r="AC49" s="6">
        <v>1045</v>
      </c>
      <c r="AD49" s="6">
        <v>1045</v>
      </c>
      <c r="AE49" s="4">
        <f t="shared" si="95"/>
        <v>0</v>
      </c>
      <c r="AF49" s="4">
        <f t="shared" si="86"/>
        <v>0.5</v>
      </c>
      <c r="AG49" s="9">
        <f>AF49*200/1000</f>
        <v>0.1</v>
      </c>
      <c r="AH49" s="9">
        <f t="shared" si="87"/>
        <v>0.70710678118654757</v>
      </c>
      <c r="AI49" s="9">
        <f t="shared" si="97"/>
        <v>0.1414213562373095</v>
      </c>
      <c r="AJ49" s="8">
        <v>1066</v>
      </c>
      <c r="AK49" s="6">
        <v>1066</v>
      </c>
      <c r="AL49" s="4">
        <f t="shared" si="88"/>
        <v>0</v>
      </c>
      <c r="AM49" s="6">
        <v>1068</v>
      </c>
      <c r="AN49" s="6">
        <v>1068</v>
      </c>
      <c r="AO49" s="4">
        <f t="shared" si="89"/>
        <v>0</v>
      </c>
      <c r="AP49" s="6">
        <v>1055</v>
      </c>
      <c r="AQ49" s="7">
        <v>1059</v>
      </c>
      <c r="AR49" s="5">
        <f t="shared" si="90"/>
        <v>4</v>
      </c>
      <c r="AS49" s="4">
        <f t="shared" si="98"/>
        <v>1.3333333333333333</v>
      </c>
      <c r="AT49" s="4">
        <f>AS49*200/1000</f>
        <v>0.26666666666666661</v>
      </c>
      <c r="AU49" s="4">
        <f t="shared" si="91"/>
        <v>2.3094010767585034</v>
      </c>
      <c r="AV49" s="9">
        <f t="shared" si="100"/>
        <v>0.46188021535170065</v>
      </c>
      <c r="BJ49">
        <v>926.04</v>
      </c>
      <c r="BK49">
        <v>1.9500000000000455</v>
      </c>
      <c r="BL49">
        <v>3.9000000000000909</v>
      </c>
      <c r="BM49">
        <v>924.39</v>
      </c>
      <c r="BN49">
        <v>1.4400000000000546</v>
      </c>
      <c r="BO49">
        <v>2.8800000000001091</v>
      </c>
      <c r="BP49">
        <v>942.68</v>
      </c>
      <c r="BQ49">
        <v>0.40000000000009095</v>
      </c>
      <c r="BR49">
        <v>0.8000000000001819</v>
      </c>
      <c r="BS49">
        <v>1.2633333333333969</v>
      </c>
      <c r="BT49">
        <v>0.78995780478029076</v>
      </c>
      <c r="BU49">
        <v>2.5266666666667938</v>
      </c>
      <c r="BV49">
        <v>1.5799156095605815</v>
      </c>
      <c r="BW49">
        <v>31</v>
      </c>
      <c r="BX49">
        <v>24</v>
      </c>
      <c r="BY49">
        <v>6.85</v>
      </c>
      <c r="BZ49">
        <v>7.8</v>
      </c>
      <c r="CA49">
        <v>7.3249999999999993</v>
      </c>
      <c r="CB49">
        <v>0.67175144212722027</v>
      </c>
      <c r="CC49">
        <v>7</v>
      </c>
      <c r="CD49">
        <v>7.74</v>
      </c>
      <c r="CE49">
        <v>7.63</v>
      </c>
      <c r="CF49">
        <v>7.6850000000000005</v>
      </c>
      <c r="CG49">
        <v>0.39929103838344959</v>
      </c>
      <c r="CH49">
        <v>4.9400000000000004</v>
      </c>
      <c r="CI49">
        <v>4.95</v>
      </c>
      <c r="CJ49">
        <v>4.91</v>
      </c>
      <c r="CK49">
        <v>4.93</v>
      </c>
      <c r="CL49">
        <v>2.0816659994661382E-2</v>
      </c>
    </row>
    <row r="50" spans="2:90" x14ac:dyDescent="0.25">
      <c r="B50" s="11">
        <v>6</v>
      </c>
      <c r="C50" s="11"/>
      <c r="D50" s="11"/>
      <c r="E50" s="11"/>
      <c r="F50" s="11"/>
      <c r="G50" s="11"/>
      <c r="H50" s="11"/>
      <c r="I50" s="11"/>
      <c r="J50" s="11"/>
      <c r="K50" s="11"/>
      <c r="L50" s="3">
        <v>0.4</v>
      </c>
      <c r="M50" s="3">
        <v>0.41</v>
      </c>
      <c r="N50" s="10">
        <f>AVERAGE(L50:M50)</f>
        <v>0.40500000000000003</v>
      </c>
      <c r="O50" s="10">
        <f>STDEV(L50:M50)</f>
        <v>7.0710678118654424E-3</v>
      </c>
      <c r="P50" s="3">
        <v>3.01</v>
      </c>
      <c r="Q50" s="3">
        <v>3.1</v>
      </c>
      <c r="R50" s="3">
        <v>3.62</v>
      </c>
      <c r="S50" s="10">
        <f t="shared" si="102"/>
        <v>3.2433333333333336</v>
      </c>
      <c r="T50" s="10">
        <f t="shared" si="92"/>
        <v>0.32929217016706214</v>
      </c>
      <c r="U50" s="3">
        <v>2.6</v>
      </c>
      <c r="V50" s="3">
        <v>3</v>
      </c>
      <c r="W50" s="3">
        <v>5.18</v>
      </c>
      <c r="X50" s="10">
        <f t="shared" si="103"/>
        <v>3.5933333333333333</v>
      </c>
      <c r="Y50" s="10">
        <f t="shared" si="93"/>
        <v>1.388572408386878</v>
      </c>
      <c r="Z50" s="8">
        <v>1051</v>
      </c>
      <c r="AA50" s="6">
        <v>1051</v>
      </c>
      <c r="AB50" s="4">
        <f t="shared" si="94"/>
        <v>0</v>
      </c>
      <c r="AC50" s="6">
        <v>1045</v>
      </c>
      <c r="AD50" s="6">
        <v>1045</v>
      </c>
      <c r="AE50" s="4">
        <f t="shared" si="95"/>
        <v>0</v>
      </c>
      <c r="AF50" s="4">
        <f t="shared" si="86"/>
        <v>0</v>
      </c>
      <c r="AG50" s="9">
        <f t="shared" si="96"/>
        <v>0</v>
      </c>
      <c r="AH50" s="9">
        <f t="shared" si="87"/>
        <v>0</v>
      </c>
      <c r="AI50" s="9">
        <f t="shared" si="97"/>
        <v>0</v>
      </c>
      <c r="AJ50" s="8">
        <v>1066</v>
      </c>
      <c r="AK50" s="6">
        <v>1068</v>
      </c>
      <c r="AL50" s="4">
        <f t="shared" si="88"/>
        <v>2</v>
      </c>
      <c r="AM50" s="6">
        <v>1068</v>
      </c>
      <c r="AN50" s="6">
        <v>1068</v>
      </c>
      <c r="AO50" s="4">
        <f t="shared" si="89"/>
        <v>0</v>
      </c>
      <c r="AP50" s="6">
        <v>1055</v>
      </c>
      <c r="AQ50" s="7">
        <v>1061</v>
      </c>
      <c r="AR50" s="5">
        <f>(AQ50-AP50)</f>
        <v>6</v>
      </c>
      <c r="AS50" s="4">
        <f t="shared" si="98"/>
        <v>2.6666666666666665</v>
      </c>
      <c r="AT50" s="4">
        <f t="shared" si="99"/>
        <v>0.53333333333333321</v>
      </c>
      <c r="AU50" s="4">
        <f t="shared" si="91"/>
        <v>3.0550504633038935</v>
      </c>
      <c r="AV50" s="9">
        <f t="shared" si="100"/>
        <v>0.61101009266077866</v>
      </c>
      <c r="BJ50">
        <v>920.95</v>
      </c>
      <c r="BK50">
        <v>7.0399999999999636</v>
      </c>
      <c r="BL50">
        <v>14.079999999999927</v>
      </c>
      <c r="BM50">
        <v>919.2</v>
      </c>
      <c r="BN50">
        <v>6.6299999999999955</v>
      </c>
      <c r="BO50">
        <v>13.259999999999991</v>
      </c>
      <c r="BP50">
        <v>939.13</v>
      </c>
      <c r="BQ50">
        <v>3.9500000000000455</v>
      </c>
      <c r="BR50">
        <v>7.9000000000000909</v>
      </c>
      <c r="BS50">
        <v>5.8733333333333348</v>
      </c>
      <c r="BT50">
        <v>1.6782232668310835</v>
      </c>
      <c r="BU50">
        <v>11.74666666666667</v>
      </c>
      <c r="BV50">
        <v>3.3564465336621669</v>
      </c>
      <c r="BW50">
        <v>31</v>
      </c>
      <c r="BX50">
        <v>23</v>
      </c>
      <c r="BY50">
        <v>7.04</v>
      </c>
      <c r="BZ50">
        <v>7.47</v>
      </c>
      <c r="CA50">
        <v>7.2549999999999999</v>
      </c>
      <c r="CB50">
        <v>0.30405591591021525</v>
      </c>
      <c r="CC50">
        <v>7.12</v>
      </c>
      <c r="CD50">
        <v>7.26</v>
      </c>
      <c r="CE50">
        <v>6.85</v>
      </c>
      <c r="CF50">
        <v>7.0766666666666653</v>
      </c>
      <c r="CG50">
        <v>0.20840665376454126</v>
      </c>
      <c r="CH50">
        <v>4.78</v>
      </c>
      <c r="CI50">
        <v>4.78</v>
      </c>
      <c r="CJ50">
        <v>4.75</v>
      </c>
      <c r="CK50">
        <v>4.7700000000000005</v>
      </c>
      <c r="CL50">
        <v>1.7320508075688915E-2</v>
      </c>
    </row>
    <row r="51" spans="2:90" x14ac:dyDescent="0.25">
      <c r="B51" s="11">
        <v>7</v>
      </c>
      <c r="C51" s="11"/>
      <c r="D51" s="11"/>
      <c r="E51" s="11"/>
      <c r="F51" s="11"/>
      <c r="G51" s="11"/>
      <c r="H51" s="11"/>
      <c r="I51" s="11"/>
      <c r="J51" s="11"/>
      <c r="K51" s="11"/>
      <c r="L51" s="3">
        <v>0.435</v>
      </c>
      <c r="M51" s="3">
        <v>0.435</v>
      </c>
      <c r="N51" s="10">
        <f t="shared" si="101"/>
        <v>0.435</v>
      </c>
      <c r="O51" s="10">
        <f t="shared" si="85"/>
        <v>0</v>
      </c>
      <c r="P51" s="3">
        <v>4.29</v>
      </c>
      <c r="Q51" s="3">
        <v>3.64</v>
      </c>
      <c r="R51" s="3">
        <v>4.41</v>
      </c>
      <c r="S51" s="10">
        <f t="shared" si="102"/>
        <v>4.1133333333333333</v>
      </c>
      <c r="T51" s="10">
        <f t="shared" si="92"/>
        <v>0.41428653530296311</v>
      </c>
      <c r="U51" s="3">
        <v>3.82</v>
      </c>
      <c r="V51" s="3">
        <v>3.41</v>
      </c>
      <c r="W51" s="3">
        <v>5.12</v>
      </c>
      <c r="X51" s="10">
        <f t="shared" si="103"/>
        <v>4.1166666666666671</v>
      </c>
      <c r="Y51" s="10">
        <f t="shared" si="93"/>
        <v>0.89276723356837417</v>
      </c>
      <c r="Z51" s="8">
        <v>1051</v>
      </c>
      <c r="AA51" s="6">
        <v>1051</v>
      </c>
      <c r="AB51" s="4">
        <f t="shared" si="94"/>
        <v>0</v>
      </c>
      <c r="AC51" s="6">
        <v>1045</v>
      </c>
      <c r="AD51" s="6">
        <v>1045</v>
      </c>
      <c r="AE51" s="4">
        <f t="shared" si="95"/>
        <v>0</v>
      </c>
      <c r="AF51" s="4">
        <f t="shared" si="86"/>
        <v>0</v>
      </c>
      <c r="AG51" s="9">
        <f t="shared" si="96"/>
        <v>0</v>
      </c>
      <c r="AH51" s="9">
        <f t="shared" si="87"/>
        <v>0</v>
      </c>
      <c r="AI51" s="9">
        <f t="shared" si="97"/>
        <v>0</v>
      </c>
      <c r="AJ51" s="8">
        <v>1066</v>
      </c>
      <c r="AK51" s="6">
        <v>1070</v>
      </c>
      <c r="AL51" s="4">
        <f t="shared" si="88"/>
        <v>4</v>
      </c>
      <c r="AM51" s="6">
        <v>1068</v>
      </c>
      <c r="AN51" s="6">
        <v>1070</v>
      </c>
      <c r="AO51" s="4">
        <f t="shared" si="89"/>
        <v>2</v>
      </c>
      <c r="AP51" s="6">
        <v>1055</v>
      </c>
      <c r="AQ51" s="7">
        <v>1062</v>
      </c>
      <c r="AR51" s="5">
        <f t="shared" si="90"/>
        <v>7</v>
      </c>
      <c r="AS51" s="4">
        <f t="shared" si="98"/>
        <v>4.333333333333333</v>
      </c>
      <c r="AT51" s="4">
        <f t="shared" si="99"/>
        <v>0.86666666666666659</v>
      </c>
      <c r="AU51" s="4">
        <f t="shared" si="91"/>
        <v>2.5166114784235831</v>
      </c>
      <c r="AV51" s="9">
        <f t="shared" si="100"/>
        <v>0.50332229568471665</v>
      </c>
      <c r="BJ51">
        <v>916.87</v>
      </c>
      <c r="BK51">
        <v>11.120000000000005</v>
      </c>
      <c r="BL51">
        <v>22.240000000000009</v>
      </c>
      <c r="BM51">
        <v>916.18</v>
      </c>
      <c r="BN51">
        <v>9.6500000000000909</v>
      </c>
      <c r="BO51">
        <v>19.300000000000182</v>
      </c>
      <c r="BP51">
        <v>936.03</v>
      </c>
      <c r="BQ51">
        <v>7.0500000000000682</v>
      </c>
      <c r="BR51">
        <v>14.100000000000136</v>
      </c>
      <c r="BS51">
        <v>9.2733333333333885</v>
      </c>
      <c r="BT51">
        <v>2.0609787318973471</v>
      </c>
      <c r="BU51">
        <v>18.546666666666777</v>
      </c>
      <c r="BV51">
        <v>4.1219574637946943</v>
      </c>
      <c r="BW51">
        <v>32</v>
      </c>
      <c r="BX51">
        <v>25</v>
      </c>
      <c r="BY51">
        <v>7.49</v>
      </c>
      <c r="BZ51">
        <v>7.85</v>
      </c>
      <c r="CA51">
        <v>7.67</v>
      </c>
      <c r="CB51">
        <v>0.25455844122715671</v>
      </c>
      <c r="CC51">
        <v>6.76</v>
      </c>
      <c r="CD51">
        <v>7.03</v>
      </c>
      <c r="CE51">
        <v>7.03</v>
      </c>
      <c r="CF51">
        <v>6.94</v>
      </c>
      <c r="CG51">
        <v>0.15588457268119923</v>
      </c>
      <c r="CH51">
        <v>4.75</v>
      </c>
      <c r="CI51">
        <v>4.75</v>
      </c>
      <c r="CJ51">
        <v>4.72</v>
      </c>
      <c r="CK51">
        <v>4.7399999999999993</v>
      </c>
      <c r="CL51">
        <v>1.7320508075688915E-2</v>
      </c>
    </row>
    <row r="52" spans="2:90" x14ac:dyDescent="0.25">
      <c r="L52" t="s">
        <v>45</v>
      </c>
      <c r="Y52" s="17" t="s">
        <v>45</v>
      </c>
      <c r="Z52" s="61" t="s">
        <v>9</v>
      </c>
      <c r="AA52" s="61"/>
      <c r="AB52" s="61"/>
      <c r="AC52" s="61" t="s">
        <v>22</v>
      </c>
      <c r="AD52" s="61"/>
      <c r="AE52" s="61"/>
      <c r="AF52" s="6"/>
      <c r="AG52" s="16"/>
      <c r="AH52" s="16"/>
      <c r="AI52" s="16"/>
      <c r="AJ52" s="49" t="s">
        <v>7</v>
      </c>
      <c r="AK52" s="49"/>
      <c r="AL52" s="49"/>
      <c r="AM52" s="48" t="s">
        <v>6</v>
      </c>
      <c r="AN52" s="48"/>
      <c r="AO52" s="48"/>
      <c r="AP52" s="50" t="s">
        <v>5</v>
      </c>
      <c r="AQ52" s="49"/>
      <c r="AR52" s="49"/>
      <c r="AS52" s="6"/>
      <c r="AT52" s="6"/>
      <c r="AU52" s="6"/>
      <c r="AV52" s="16"/>
      <c r="BJ52">
        <v>914.35</v>
      </c>
      <c r="BK52">
        <v>13.639999999999986</v>
      </c>
      <c r="BL52">
        <v>27.279999999999973</v>
      </c>
      <c r="BM52">
        <v>914.33</v>
      </c>
      <c r="BN52">
        <v>11.5</v>
      </c>
      <c r="BO52">
        <v>23</v>
      </c>
      <c r="BP52">
        <v>933.93</v>
      </c>
      <c r="BQ52">
        <v>9.1500000000000909</v>
      </c>
      <c r="BR52">
        <v>18.300000000000182</v>
      </c>
      <c r="BS52">
        <v>11.430000000000026</v>
      </c>
      <c r="BT52">
        <v>2.2458183363753501</v>
      </c>
      <c r="BU52">
        <v>22.860000000000053</v>
      </c>
      <c r="BV52">
        <v>4.4916366727507002</v>
      </c>
      <c r="BW52">
        <v>34</v>
      </c>
      <c r="BX52">
        <v>21</v>
      </c>
      <c r="BY52">
        <v>7.41</v>
      </c>
      <c r="BZ52">
        <v>7.55</v>
      </c>
      <c r="CA52">
        <v>7.48</v>
      </c>
      <c r="CB52">
        <v>9.8994949366116428E-2</v>
      </c>
      <c r="CC52">
        <v>6.66</v>
      </c>
      <c r="CD52">
        <v>6.63</v>
      </c>
      <c r="CE52">
        <v>6.41</v>
      </c>
      <c r="CF52">
        <v>6.5666666666666664</v>
      </c>
      <c r="CG52">
        <v>0.13650396819628841</v>
      </c>
      <c r="CH52">
        <v>4.7300000000000004</v>
      </c>
      <c r="CI52">
        <v>4.7300000000000004</v>
      </c>
      <c r="CJ52">
        <v>4.71</v>
      </c>
      <c r="CK52">
        <v>4.7233333333333336</v>
      </c>
      <c r="CL52">
        <v>1.1547005383792781E-2</v>
      </c>
    </row>
    <row r="53" spans="2:90" x14ac:dyDescent="0.25">
      <c r="B53" s="11" t="s">
        <v>21</v>
      </c>
      <c r="C53" s="11" t="s">
        <v>9</v>
      </c>
      <c r="D53" s="11" t="s">
        <v>8</v>
      </c>
      <c r="E53" s="11" t="s">
        <v>20</v>
      </c>
      <c r="F53" s="11" t="s">
        <v>7</v>
      </c>
      <c r="G53" s="11" t="s">
        <v>6</v>
      </c>
      <c r="H53" s="11" t="s">
        <v>5</v>
      </c>
      <c r="I53" s="11" t="s">
        <v>4</v>
      </c>
      <c r="J53" s="11" t="s">
        <v>3</v>
      </c>
      <c r="K53" s="11" t="s">
        <v>2</v>
      </c>
      <c r="L53" s="3" t="s">
        <v>9</v>
      </c>
      <c r="M53" s="3" t="s">
        <v>8</v>
      </c>
      <c r="N53" s="10" t="s">
        <v>1</v>
      </c>
      <c r="O53" s="10" t="s">
        <v>0</v>
      </c>
      <c r="P53" s="3" t="s">
        <v>7</v>
      </c>
      <c r="Q53" s="3" t="s">
        <v>6</v>
      </c>
      <c r="R53" s="3" t="s">
        <v>5</v>
      </c>
      <c r="S53" s="10" t="s">
        <v>1</v>
      </c>
      <c r="T53" s="10" t="s">
        <v>0</v>
      </c>
      <c r="U53" s="3" t="s">
        <v>4</v>
      </c>
      <c r="V53" s="3" t="s">
        <v>3</v>
      </c>
      <c r="W53" s="3" t="s">
        <v>2</v>
      </c>
      <c r="X53" s="10" t="s">
        <v>1</v>
      </c>
      <c r="Y53" s="10" t="s">
        <v>0</v>
      </c>
      <c r="Z53" s="8" t="s">
        <v>18</v>
      </c>
      <c r="AA53" s="6" t="s">
        <v>17</v>
      </c>
      <c r="AB53" s="4" t="s">
        <v>16</v>
      </c>
      <c r="AC53" s="6" t="s">
        <v>18</v>
      </c>
      <c r="AD53" s="6" t="s">
        <v>17</v>
      </c>
      <c r="AE53" s="4" t="s">
        <v>19</v>
      </c>
      <c r="AF53" s="4" t="s">
        <v>15</v>
      </c>
      <c r="AG53" s="9" t="s">
        <v>14</v>
      </c>
      <c r="AH53" s="9" t="s">
        <v>13</v>
      </c>
      <c r="AI53" s="9" t="s">
        <v>12</v>
      </c>
      <c r="AJ53" s="8" t="s">
        <v>18</v>
      </c>
      <c r="AK53" s="6" t="s">
        <v>17</v>
      </c>
      <c r="AL53" s="4" t="s">
        <v>16</v>
      </c>
      <c r="AM53" s="6" t="s">
        <v>18</v>
      </c>
      <c r="AN53" s="6" t="s">
        <v>17</v>
      </c>
      <c r="AO53" s="4" t="s">
        <v>16</v>
      </c>
      <c r="AP53" s="6" t="s">
        <v>18</v>
      </c>
      <c r="AQ53" s="7" t="s">
        <v>17</v>
      </c>
      <c r="AR53" s="4" t="s">
        <v>16</v>
      </c>
      <c r="AS53" s="4" t="s">
        <v>15</v>
      </c>
      <c r="AT53" s="4" t="s">
        <v>14</v>
      </c>
      <c r="AU53" s="4" t="s">
        <v>13</v>
      </c>
      <c r="AV53" s="9" t="s">
        <v>12</v>
      </c>
      <c r="BJ53">
        <v>912.67</v>
      </c>
      <c r="BK53">
        <v>15.32000000000005</v>
      </c>
      <c r="BL53">
        <v>30.6400000000001</v>
      </c>
      <c r="BM53">
        <v>913.03</v>
      </c>
      <c r="BN53">
        <v>12.800000000000068</v>
      </c>
      <c r="BO53">
        <v>25.600000000000136</v>
      </c>
      <c r="BP53">
        <v>932.34</v>
      </c>
      <c r="BQ53">
        <v>10.740000000000009</v>
      </c>
      <c r="BR53">
        <v>21.480000000000018</v>
      </c>
      <c r="BS53">
        <v>12.953333333333376</v>
      </c>
      <c r="BT53">
        <v>2.2938468417340916</v>
      </c>
      <c r="BU53">
        <v>25.906666666666752</v>
      </c>
      <c r="BV53">
        <v>4.5876936834681832</v>
      </c>
      <c r="BW53">
        <v>28</v>
      </c>
      <c r="BX53">
        <v>23</v>
      </c>
      <c r="BY53">
        <v>6.64</v>
      </c>
      <c r="BZ53">
        <v>6.56</v>
      </c>
      <c r="CA53">
        <v>6.6</v>
      </c>
      <c r="CB53">
        <v>5.6568542494923851E-2</v>
      </c>
      <c r="CC53">
        <v>6.55</v>
      </c>
      <c r="CD53">
        <v>6.47</v>
      </c>
      <c r="CE53">
        <v>6.05</v>
      </c>
      <c r="CF53">
        <v>6.3566666666666665</v>
      </c>
      <c r="CG53">
        <v>0.26857649437978248</v>
      </c>
      <c r="CH53">
        <v>4.7</v>
      </c>
      <c r="CI53">
        <v>4.7</v>
      </c>
      <c r="CJ53">
        <v>4.6900000000000004</v>
      </c>
      <c r="CK53">
        <v>4.6966666666666663</v>
      </c>
      <c r="CL53">
        <v>5.7735026918961348E-3</v>
      </c>
    </row>
    <row r="54" spans="2:90" x14ac:dyDescent="0.25">
      <c r="B54" s="11">
        <v>0</v>
      </c>
      <c r="C54" s="11"/>
      <c r="D54" s="11"/>
      <c r="E54" s="11"/>
      <c r="F54" s="11"/>
      <c r="G54" s="11"/>
      <c r="H54" s="11"/>
      <c r="I54" s="11"/>
      <c r="J54" s="11"/>
      <c r="K54" s="11"/>
      <c r="L54" s="3">
        <v>7.6999999999999999E-2</v>
      </c>
      <c r="M54" s="3">
        <v>8.3000000000000004E-2</v>
      </c>
      <c r="N54" s="10">
        <f>AVERAGE(L54:M54)</f>
        <v>0.08</v>
      </c>
      <c r="O54" s="10">
        <f t="shared" ref="O54:O61" si="104">STDEV(L54:M54)</f>
        <v>4.2426406871192892E-3</v>
      </c>
      <c r="P54" s="3">
        <v>0.08</v>
      </c>
      <c r="Q54" s="3">
        <v>7.5999999999999998E-2</v>
      </c>
      <c r="R54" s="3">
        <v>5.7000000000000002E-2</v>
      </c>
      <c r="S54" s="10">
        <f>AVERAGE(P54:R54)</f>
        <v>7.0999999999999994E-2</v>
      </c>
      <c r="T54" s="10">
        <f>STDEV(P54:R54)</f>
        <v>1.2288205727444511E-2</v>
      </c>
      <c r="U54" s="3">
        <v>0.60699999999999998</v>
      </c>
      <c r="V54" s="3">
        <v>0.65600000000000003</v>
      </c>
      <c r="W54" s="3">
        <v>0.61699999999999999</v>
      </c>
      <c r="X54" s="10">
        <f>AVERAGE(U54:W54)</f>
        <v>0.62666666666666659</v>
      </c>
      <c r="Y54" s="10">
        <f>STDEV(U54:W54)</f>
        <v>2.5890796305508536E-2</v>
      </c>
      <c r="Z54" s="8">
        <v>1065</v>
      </c>
      <c r="AA54" s="6">
        <v>1065</v>
      </c>
      <c r="AB54" s="4">
        <f>_xlfn.NUMBERVALUE(AA54-Z54)</f>
        <v>0</v>
      </c>
      <c r="AC54" s="6">
        <v>1063</v>
      </c>
      <c r="AD54" s="6">
        <v>1063</v>
      </c>
      <c r="AE54" s="4">
        <f>_xlfn.NUMBERVALUE(AD54-AC54)</f>
        <v>0</v>
      </c>
      <c r="AF54" s="4">
        <f t="shared" ref="AF54:AF61" si="105">AVERAGE(AB54,AE54)</f>
        <v>0</v>
      </c>
      <c r="AG54" s="9">
        <f>AF54*200/1000</f>
        <v>0</v>
      </c>
      <c r="AH54" s="9">
        <f t="shared" ref="AH54:AH61" si="106">STDEV(AB54,AE54)</f>
        <v>0</v>
      </c>
      <c r="AI54" s="9">
        <f>AH54*200/1000</f>
        <v>0</v>
      </c>
      <c r="AJ54" s="8">
        <v>1063</v>
      </c>
      <c r="AK54" s="6">
        <v>1063</v>
      </c>
      <c r="AL54" s="4">
        <f t="shared" ref="AL54:AL61" si="107">(AK54-AJ54)</f>
        <v>0</v>
      </c>
      <c r="AM54" s="6">
        <v>1055</v>
      </c>
      <c r="AN54" s="6">
        <v>1055</v>
      </c>
      <c r="AO54" s="4">
        <f t="shared" ref="AO54:AO61" si="108">(AN54-AM54)</f>
        <v>0</v>
      </c>
      <c r="AP54" s="6">
        <v>1049</v>
      </c>
      <c r="AQ54" s="7">
        <v>1049</v>
      </c>
      <c r="AR54" s="5">
        <f t="shared" ref="AR54:AR61" si="109">(AQ54-AP54)</f>
        <v>0</v>
      </c>
      <c r="AS54" s="4">
        <f>AVERAGE(AL54,AO54,AR54)</f>
        <v>0</v>
      </c>
      <c r="AT54" s="4">
        <f>AS54*200/1000</f>
        <v>0</v>
      </c>
      <c r="AU54" s="4">
        <f t="shared" ref="AU54:AU61" si="110">STDEV(AL54,AO54,AR54)</f>
        <v>0</v>
      </c>
      <c r="AV54" s="9">
        <f>AU54*200/1000</f>
        <v>0</v>
      </c>
      <c r="BJ54">
        <v>910.58</v>
      </c>
      <c r="BK54">
        <v>17.409999999999968</v>
      </c>
      <c r="BL54">
        <v>34.819999999999936</v>
      </c>
      <c r="BM54">
        <v>911.22</v>
      </c>
      <c r="BN54">
        <v>14.610000000000014</v>
      </c>
      <c r="BO54">
        <v>29.220000000000027</v>
      </c>
      <c r="BP54">
        <v>930.37</v>
      </c>
      <c r="BQ54">
        <v>12.710000000000036</v>
      </c>
      <c r="BR54">
        <v>25.420000000000073</v>
      </c>
      <c r="BS54">
        <v>14.910000000000005</v>
      </c>
      <c r="BT54">
        <v>2.3643180835073485</v>
      </c>
      <c r="BU54">
        <v>29.820000000000011</v>
      </c>
      <c r="BV54">
        <v>4.728636167014697</v>
      </c>
      <c r="BW54">
        <v>34</v>
      </c>
      <c r="BX54">
        <v>24</v>
      </c>
      <c r="BY54">
        <v>6.48</v>
      </c>
      <c r="BZ54">
        <v>6.63</v>
      </c>
      <c r="CA54">
        <v>6.5549999999999997</v>
      </c>
      <c r="CB54">
        <v>0.10606601717798175</v>
      </c>
      <c r="CC54">
        <v>6.48</v>
      </c>
      <c r="CD54">
        <v>6.83</v>
      </c>
      <c r="CE54">
        <v>6.6</v>
      </c>
      <c r="CF54">
        <v>6.6366666666666667</v>
      </c>
      <c r="CG54">
        <v>0.17785762095938787</v>
      </c>
      <c r="CH54">
        <v>4.7</v>
      </c>
      <c r="CI54">
        <v>4.7</v>
      </c>
      <c r="CJ54">
        <v>4.68</v>
      </c>
      <c r="CK54">
        <v>4.6933333333333334</v>
      </c>
      <c r="CL54">
        <v>1.1547005383792781E-2</v>
      </c>
    </row>
    <row r="55" spans="2:90" x14ac:dyDescent="0.25">
      <c r="B55" s="11">
        <v>1</v>
      </c>
      <c r="C55" s="11"/>
      <c r="D55" s="11"/>
      <c r="E55" s="11"/>
      <c r="F55" s="11"/>
      <c r="G55" s="11"/>
      <c r="H55" s="11"/>
      <c r="I55" s="12"/>
      <c r="J55" s="12"/>
      <c r="K55" s="12"/>
      <c r="L55" s="3">
        <v>0.14000000000000001</v>
      </c>
      <c r="M55" s="3">
        <v>0.113</v>
      </c>
      <c r="N55" s="10">
        <f>AVERAGE(M55:M55)</f>
        <v>0.113</v>
      </c>
      <c r="O55" s="10">
        <f t="shared" si="104"/>
        <v>1.9091883092036882E-2</v>
      </c>
      <c r="P55" s="3">
        <v>0.128</v>
      </c>
      <c r="Q55" s="3">
        <v>0.437</v>
      </c>
      <c r="R55" s="3">
        <v>0.307</v>
      </c>
      <c r="S55" s="10">
        <f>AVERAGE(Q55:R55)</f>
        <v>0.372</v>
      </c>
      <c r="T55" s="10">
        <f t="shared" ref="T55:T61" si="111">STDEV(P55:R55)</f>
        <v>0.15514616763985306</v>
      </c>
      <c r="U55" s="3">
        <v>6.06</v>
      </c>
      <c r="V55" s="3">
        <v>5.74</v>
      </c>
      <c r="W55" s="3">
        <v>6.36</v>
      </c>
      <c r="X55" s="10">
        <f>AVERAGE(V55:W55)</f>
        <v>6.0500000000000007</v>
      </c>
      <c r="Y55" s="10">
        <f t="shared" ref="Y55:Y61" si="112">STDEV(U55:W55)</f>
        <v>0.31005375877955965</v>
      </c>
      <c r="Z55" s="8">
        <v>1065</v>
      </c>
      <c r="AA55" s="6">
        <v>1067</v>
      </c>
      <c r="AB55" s="4">
        <f t="shared" ref="AB55:AB61" si="113">_xlfn.NUMBERVALUE(AA55-Z55)</f>
        <v>2</v>
      </c>
      <c r="AC55" s="6">
        <v>1063</v>
      </c>
      <c r="AD55" s="6">
        <v>1063</v>
      </c>
      <c r="AE55" s="4">
        <f t="shared" ref="AE55:AE61" si="114">_xlfn.NUMBERVALUE(AD55-AC55)</f>
        <v>0</v>
      </c>
      <c r="AF55" s="4">
        <f t="shared" si="105"/>
        <v>1</v>
      </c>
      <c r="AG55" s="9">
        <f t="shared" ref="AG55:AG61" si="115">AF55*200/1000</f>
        <v>0.2</v>
      </c>
      <c r="AH55" s="9">
        <f t="shared" si="106"/>
        <v>1.4142135623730951</v>
      </c>
      <c r="AI55" s="9">
        <f t="shared" ref="AI55:AI61" si="116">AH55*200/1000</f>
        <v>0.28284271247461901</v>
      </c>
      <c r="AJ55" s="8">
        <v>1063</v>
      </c>
      <c r="AK55" s="6">
        <v>1065</v>
      </c>
      <c r="AL55" s="4">
        <f t="shared" si="107"/>
        <v>2</v>
      </c>
      <c r="AM55" s="6">
        <v>1055</v>
      </c>
      <c r="AN55" s="6">
        <v>1056</v>
      </c>
      <c r="AO55" s="4">
        <f t="shared" si="108"/>
        <v>1</v>
      </c>
      <c r="AP55" s="6">
        <v>1049</v>
      </c>
      <c r="AQ55" s="7">
        <v>1051</v>
      </c>
      <c r="AR55" s="5">
        <f t="shared" si="109"/>
        <v>2</v>
      </c>
      <c r="AS55" s="4">
        <f t="shared" ref="AS55:AS61" si="117">AVERAGE(AL55,AO55,AR55)</f>
        <v>1.6666666666666667</v>
      </c>
      <c r="AT55" s="4">
        <f t="shared" ref="AT55:AT61" si="118">AS55*200/1000</f>
        <v>0.33333333333333337</v>
      </c>
      <c r="AU55" s="4">
        <f t="shared" si="110"/>
        <v>0.57735026918962551</v>
      </c>
      <c r="AV55" s="9">
        <f t="shared" ref="AV55:AV61" si="119">AU55*200/1000</f>
        <v>0.11547005383792511</v>
      </c>
      <c r="BJ55">
        <v>908.46</v>
      </c>
      <c r="BK55">
        <v>19.529999999999973</v>
      </c>
      <c r="BL55">
        <v>39.059999999999945</v>
      </c>
      <c r="BM55">
        <v>909.45</v>
      </c>
      <c r="BN55">
        <v>16.379999999999995</v>
      </c>
      <c r="BO55">
        <v>32.759999999999991</v>
      </c>
      <c r="BP55">
        <v>928.5</v>
      </c>
      <c r="BQ55">
        <v>14.580000000000041</v>
      </c>
      <c r="BR55">
        <v>29.160000000000082</v>
      </c>
      <c r="BS55">
        <v>16.830000000000002</v>
      </c>
      <c r="BT55">
        <v>2.5054939632734823</v>
      </c>
      <c r="BU55">
        <v>33.660000000000004</v>
      </c>
      <c r="BV55">
        <v>5.0109879265469646</v>
      </c>
      <c r="BW55">
        <v>32</v>
      </c>
      <c r="BX55">
        <v>24</v>
      </c>
      <c r="BY55">
        <v>6.56</v>
      </c>
      <c r="BZ55">
        <v>7.73</v>
      </c>
      <c r="CA55">
        <v>7.1449999999999996</v>
      </c>
      <c r="CB55">
        <v>0.82731493398826117</v>
      </c>
      <c r="CC55">
        <v>6.95</v>
      </c>
      <c r="CD55">
        <v>6.61</v>
      </c>
      <c r="CE55">
        <v>6.73</v>
      </c>
      <c r="CF55">
        <v>6.7633333333333328</v>
      </c>
      <c r="CG55">
        <v>0.17243356208503408</v>
      </c>
      <c r="CH55">
        <v>4.6900000000000004</v>
      </c>
      <c r="CI55">
        <v>4.6900000000000004</v>
      </c>
      <c r="CJ55">
        <v>4.68</v>
      </c>
      <c r="CK55">
        <v>4.6866666666666665</v>
      </c>
      <c r="CL55">
        <v>5.7735026918966474E-3</v>
      </c>
    </row>
    <row r="56" spans="2:90" x14ac:dyDescent="0.25">
      <c r="B56" s="11">
        <v>2</v>
      </c>
      <c r="C56" s="11"/>
      <c r="D56" s="11"/>
      <c r="E56" s="11"/>
      <c r="F56" s="11"/>
      <c r="G56" s="11"/>
      <c r="H56" s="11"/>
      <c r="I56" s="11"/>
      <c r="J56" s="11"/>
      <c r="K56" s="11"/>
      <c r="L56" s="3">
        <v>0.17899999999999999</v>
      </c>
      <c r="M56" s="3">
        <v>0.13300000000000001</v>
      </c>
      <c r="N56" s="10">
        <f t="shared" ref="N56:N61" si="120">AVERAGE(L56:M56)</f>
        <v>0.156</v>
      </c>
      <c r="O56" s="10">
        <f t="shared" si="104"/>
        <v>3.2526911934581237E-2</v>
      </c>
      <c r="P56" s="3">
        <v>0.26400000000000001</v>
      </c>
      <c r="Q56" s="3">
        <v>1.21</v>
      </c>
      <c r="R56" s="3">
        <v>0.45500000000000002</v>
      </c>
      <c r="S56" s="10">
        <f t="shared" ref="S56:S61" si="121">AVERAGE(P56:R56)</f>
        <v>0.64300000000000002</v>
      </c>
      <c r="T56" s="10">
        <f t="shared" si="111"/>
        <v>0.50023694385760831</v>
      </c>
      <c r="U56" s="15">
        <v>6.55</v>
      </c>
      <c r="V56" s="15">
        <v>8.6999999999999993</v>
      </c>
      <c r="W56" s="15">
        <v>8.9</v>
      </c>
      <c r="X56" s="10">
        <f t="shared" ref="X56:X60" si="122">AVERAGE(U56:W56)</f>
        <v>8.0499999999999989</v>
      </c>
      <c r="Y56" s="10">
        <f t="shared" si="112"/>
        <v>1.3028814220795348</v>
      </c>
      <c r="Z56" s="8">
        <v>1065</v>
      </c>
      <c r="AA56" s="6">
        <v>1070</v>
      </c>
      <c r="AB56" s="4">
        <f t="shared" si="113"/>
        <v>5</v>
      </c>
      <c r="AC56" s="6">
        <v>1063</v>
      </c>
      <c r="AD56" s="6">
        <v>1063</v>
      </c>
      <c r="AE56" s="4">
        <f t="shared" si="114"/>
        <v>0</v>
      </c>
      <c r="AF56" s="4">
        <f t="shared" si="105"/>
        <v>2.5</v>
      </c>
      <c r="AG56" s="9">
        <f t="shared" si="115"/>
        <v>0.5</v>
      </c>
      <c r="AH56" s="9">
        <f t="shared" si="106"/>
        <v>3.5355339059327378</v>
      </c>
      <c r="AI56" s="9">
        <f t="shared" si="116"/>
        <v>0.70710678118654757</v>
      </c>
      <c r="AJ56" s="8">
        <v>1063</v>
      </c>
      <c r="AK56" s="6">
        <v>1063</v>
      </c>
      <c r="AL56" s="4">
        <f t="shared" si="107"/>
        <v>0</v>
      </c>
      <c r="AM56" s="6">
        <v>1055</v>
      </c>
      <c r="AN56" s="6">
        <v>1055</v>
      </c>
      <c r="AO56" s="4">
        <f t="shared" si="108"/>
        <v>0</v>
      </c>
      <c r="AP56" s="6">
        <v>1049</v>
      </c>
      <c r="AQ56" s="7">
        <v>1050</v>
      </c>
      <c r="AR56" s="5">
        <f t="shared" si="109"/>
        <v>1</v>
      </c>
      <c r="AS56" s="4">
        <f t="shared" si="117"/>
        <v>0.33333333333333331</v>
      </c>
      <c r="AT56" s="4">
        <f t="shared" si="118"/>
        <v>6.6666666666666652E-2</v>
      </c>
      <c r="AU56" s="4">
        <f t="shared" si="110"/>
        <v>0.57735026918962584</v>
      </c>
      <c r="AV56" s="9">
        <f t="shared" si="119"/>
        <v>0.11547005383792516</v>
      </c>
      <c r="BJ56" t="s">
        <v>34</v>
      </c>
      <c r="BY56" t="s">
        <v>44</v>
      </c>
    </row>
    <row r="57" spans="2:90" x14ac:dyDescent="0.25">
      <c r="B57" s="11">
        <v>3</v>
      </c>
      <c r="C57" s="11"/>
      <c r="D57" s="11"/>
      <c r="E57" s="11"/>
      <c r="F57" s="11"/>
      <c r="G57" s="11"/>
      <c r="H57" s="11"/>
      <c r="I57" s="11"/>
      <c r="J57" s="11"/>
      <c r="K57" s="11"/>
      <c r="L57" s="3">
        <v>0.27</v>
      </c>
      <c r="M57" s="3">
        <v>0.16900000000000001</v>
      </c>
      <c r="N57" s="10">
        <f t="shared" si="120"/>
        <v>0.21950000000000003</v>
      </c>
      <c r="O57" s="10">
        <f t="shared" si="104"/>
        <v>7.1417784899841158E-2</v>
      </c>
      <c r="P57" s="3">
        <v>0.371</v>
      </c>
      <c r="Q57" s="3">
        <v>1.74</v>
      </c>
      <c r="R57" s="3">
        <v>0.65400000000000003</v>
      </c>
      <c r="S57" s="10">
        <f t="shared" si="121"/>
        <v>0.92166666666666652</v>
      </c>
      <c r="T57" s="10">
        <f t="shared" si="111"/>
        <v>0.72268550098458029</v>
      </c>
      <c r="U57" s="3">
        <v>3.8</v>
      </c>
      <c r="V57" s="3">
        <v>7.2</v>
      </c>
      <c r="W57" s="3">
        <v>6.05</v>
      </c>
      <c r="X57" s="10">
        <f t="shared" si="122"/>
        <v>5.6833333333333336</v>
      </c>
      <c r="Y57" s="10">
        <f t="shared" si="112"/>
        <v>1.7294025943467648</v>
      </c>
      <c r="Z57" s="8">
        <v>1065</v>
      </c>
      <c r="AA57" s="6">
        <v>1067</v>
      </c>
      <c r="AB57" s="4">
        <f t="shared" si="113"/>
        <v>2</v>
      </c>
      <c r="AC57" s="6">
        <v>1063</v>
      </c>
      <c r="AD57" s="6">
        <v>1063</v>
      </c>
      <c r="AE57" s="4">
        <f t="shared" si="114"/>
        <v>0</v>
      </c>
      <c r="AF57" s="4">
        <f t="shared" si="105"/>
        <v>1</v>
      </c>
      <c r="AG57" s="9">
        <f t="shared" si="115"/>
        <v>0.2</v>
      </c>
      <c r="AH57" s="9">
        <f t="shared" si="106"/>
        <v>1.4142135623730951</v>
      </c>
      <c r="AI57" s="9">
        <f t="shared" si="116"/>
        <v>0.28284271247461901</v>
      </c>
      <c r="AJ57" s="8">
        <v>1063</v>
      </c>
      <c r="AK57" s="6">
        <v>1063</v>
      </c>
      <c r="AL57" s="4">
        <f t="shared" si="107"/>
        <v>0</v>
      </c>
      <c r="AM57" s="6">
        <v>1055</v>
      </c>
      <c r="AN57" s="6">
        <v>1055</v>
      </c>
      <c r="AO57" s="4">
        <f t="shared" si="108"/>
        <v>0</v>
      </c>
      <c r="AP57" s="6">
        <v>1049</v>
      </c>
      <c r="AQ57" s="7">
        <v>1049</v>
      </c>
      <c r="AR57" s="5">
        <f t="shared" si="109"/>
        <v>0</v>
      </c>
      <c r="AS57" s="4">
        <f t="shared" si="117"/>
        <v>0</v>
      </c>
      <c r="AT57" s="4">
        <f t="shared" si="118"/>
        <v>0</v>
      </c>
      <c r="AU57" s="4">
        <f t="shared" si="110"/>
        <v>0</v>
      </c>
      <c r="AV57" s="9">
        <f t="shared" si="119"/>
        <v>0</v>
      </c>
      <c r="BJ57" t="s">
        <v>32</v>
      </c>
      <c r="BK57" t="s">
        <v>31</v>
      </c>
      <c r="BL57" t="s">
        <v>30</v>
      </c>
      <c r="BM57" t="s">
        <v>29</v>
      </c>
      <c r="BN57" t="s">
        <v>27</v>
      </c>
      <c r="BO57" t="s">
        <v>14</v>
      </c>
      <c r="BP57" t="s">
        <v>28</v>
      </c>
      <c r="BQ57" t="s">
        <v>27</v>
      </c>
      <c r="BR57" t="s">
        <v>14</v>
      </c>
      <c r="BS57" t="s">
        <v>1</v>
      </c>
      <c r="BT57" t="s">
        <v>26</v>
      </c>
      <c r="BU57" t="s">
        <v>1</v>
      </c>
      <c r="BV57" t="s">
        <v>26</v>
      </c>
      <c r="BW57" t="s">
        <v>54</v>
      </c>
      <c r="BY57" t="s">
        <v>10</v>
      </c>
    </row>
    <row r="58" spans="2:90" x14ac:dyDescent="0.25">
      <c r="B58" s="11">
        <v>4</v>
      </c>
      <c r="C58" s="11"/>
      <c r="D58" s="11"/>
      <c r="E58" s="11"/>
      <c r="F58" s="11"/>
      <c r="G58" s="11"/>
      <c r="H58" s="11"/>
      <c r="I58" s="11"/>
      <c r="J58" s="11"/>
      <c r="K58" s="11"/>
      <c r="L58" s="3">
        <v>0.29299999999999998</v>
      </c>
      <c r="M58" s="3">
        <v>0.186</v>
      </c>
      <c r="N58" s="10">
        <f t="shared" si="120"/>
        <v>0.23949999999999999</v>
      </c>
      <c r="O58" s="10">
        <f t="shared" si="104"/>
        <v>7.5660425586960636E-2</v>
      </c>
      <c r="P58" s="3">
        <v>0.47499999999999998</v>
      </c>
      <c r="Q58" s="3">
        <v>3.74</v>
      </c>
      <c r="R58" s="3">
        <v>1.76</v>
      </c>
      <c r="S58" s="10">
        <f t="shared" si="121"/>
        <v>1.9916666666666665</v>
      </c>
      <c r="T58" s="10">
        <f t="shared" si="111"/>
        <v>1.6447821537618088</v>
      </c>
      <c r="U58" s="3">
        <v>3.62</v>
      </c>
      <c r="V58" s="3">
        <v>3.66</v>
      </c>
      <c r="W58" s="3">
        <v>4.58</v>
      </c>
      <c r="X58" s="10">
        <f t="shared" si="122"/>
        <v>3.9533333333333331</v>
      </c>
      <c r="Y58" s="10">
        <f t="shared" si="112"/>
        <v>0.54307764945110415</v>
      </c>
      <c r="Z58" s="8">
        <v>1065</v>
      </c>
      <c r="AA58" s="6">
        <v>1066</v>
      </c>
      <c r="AB58" s="4">
        <f t="shared" si="113"/>
        <v>1</v>
      </c>
      <c r="AC58" s="6">
        <v>1063</v>
      </c>
      <c r="AD58" s="6">
        <v>1063</v>
      </c>
      <c r="AE58" s="4">
        <f t="shared" si="114"/>
        <v>0</v>
      </c>
      <c r="AF58" s="4">
        <f t="shared" si="105"/>
        <v>0.5</v>
      </c>
      <c r="AG58" s="9">
        <f t="shared" si="115"/>
        <v>0.1</v>
      </c>
      <c r="AH58" s="9">
        <f t="shared" si="106"/>
        <v>0.70710678118654757</v>
      </c>
      <c r="AI58" s="9">
        <f t="shared" si="116"/>
        <v>0.1414213562373095</v>
      </c>
      <c r="AJ58" s="8">
        <v>1063</v>
      </c>
      <c r="AK58" s="6">
        <v>1063</v>
      </c>
      <c r="AL58" s="4">
        <f t="shared" si="107"/>
        <v>0</v>
      </c>
      <c r="AM58" s="6">
        <v>1055</v>
      </c>
      <c r="AN58" s="6">
        <v>1056</v>
      </c>
      <c r="AO58" s="4">
        <f t="shared" si="108"/>
        <v>1</v>
      </c>
      <c r="AP58" s="6">
        <v>1049</v>
      </c>
      <c r="AQ58" s="7">
        <v>1049</v>
      </c>
      <c r="AR58" s="5">
        <f t="shared" si="109"/>
        <v>0</v>
      </c>
      <c r="AS58" s="4">
        <f t="shared" si="117"/>
        <v>0.33333333333333331</v>
      </c>
      <c r="AT58" s="4">
        <f t="shared" si="118"/>
        <v>6.6666666666666652E-2</v>
      </c>
      <c r="AU58" s="4">
        <f t="shared" si="110"/>
        <v>0.57735026918962584</v>
      </c>
      <c r="AV58" s="9">
        <f t="shared" si="119"/>
        <v>0.11547005383792516</v>
      </c>
      <c r="BJ58">
        <v>917.03</v>
      </c>
      <c r="BK58">
        <v>0</v>
      </c>
      <c r="BL58">
        <v>0</v>
      </c>
      <c r="BM58">
        <v>921.14</v>
      </c>
      <c r="BN58">
        <v>0</v>
      </c>
      <c r="BO58">
        <v>0</v>
      </c>
      <c r="BP58">
        <v>944.2</v>
      </c>
      <c r="BQ58">
        <v>0</v>
      </c>
      <c r="BR58">
        <v>0</v>
      </c>
      <c r="BS58">
        <v>0</v>
      </c>
      <c r="BT58">
        <v>0</v>
      </c>
      <c r="BU58">
        <v>0</v>
      </c>
      <c r="BV58">
        <v>0</v>
      </c>
      <c r="BW58">
        <v>32</v>
      </c>
      <c r="BY58" t="s">
        <v>9</v>
      </c>
      <c r="BZ58" t="s">
        <v>8</v>
      </c>
      <c r="CA58" t="s">
        <v>1</v>
      </c>
      <c r="CB58" t="s">
        <v>0</v>
      </c>
      <c r="CC58" t="s">
        <v>7</v>
      </c>
      <c r="CD58" t="s">
        <v>6</v>
      </c>
      <c r="CE58" t="s">
        <v>5</v>
      </c>
      <c r="CF58" t="s">
        <v>1</v>
      </c>
      <c r="CG58" t="s">
        <v>0</v>
      </c>
      <c r="CH58" t="s">
        <v>4</v>
      </c>
      <c r="CI58" t="s">
        <v>3</v>
      </c>
      <c r="CJ58" t="s">
        <v>2</v>
      </c>
      <c r="CK58" t="s">
        <v>1</v>
      </c>
      <c r="CL58" t="s">
        <v>0</v>
      </c>
    </row>
    <row r="59" spans="2:90" x14ac:dyDescent="0.25">
      <c r="B59" s="11">
        <v>5</v>
      </c>
      <c r="C59" s="12"/>
      <c r="D59" s="12"/>
      <c r="E59" s="12"/>
      <c r="F59" s="11"/>
      <c r="G59" s="11"/>
      <c r="H59" s="11"/>
      <c r="I59" s="11"/>
      <c r="J59" s="11"/>
      <c r="K59" s="11"/>
      <c r="L59" s="3">
        <v>0.314</v>
      </c>
      <c r="M59" s="3">
        <v>0.20899999999999999</v>
      </c>
      <c r="N59" s="10">
        <f>AVERAGE(L59:M59)</f>
        <v>0.26150000000000001</v>
      </c>
      <c r="O59" s="10">
        <f t="shared" si="104"/>
        <v>7.4246212024587324E-2</v>
      </c>
      <c r="P59" s="3">
        <v>1.96</v>
      </c>
      <c r="Q59" s="3">
        <v>4.3899999999999997</v>
      </c>
      <c r="R59" s="3">
        <v>2.35</v>
      </c>
      <c r="S59" s="10">
        <f t="shared" si="121"/>
        <v>2.9</v>
      </c>
      <c r="T59" s="10">
        <f t="shared" si="111"/>
        <v>1.3050287353158179</v>
      </c>
      <c r="U59" s="3">
        <v>3.3</v>
      </c>
      <c r="V59" s="3">
        <v>2.82</v>
      </c>
      <c r="W59" s="3">
        <v>2.96</v>
      </c>
      <c r="X59" s="10">
        <f t="shared" si="122"/>
        <v>3.026666666666666</v>
      </c>
      <c r="Y59" s="10">
        <f t="shared" si="112"/>
        <v>0.24684678108764821</v>
      </c>
      <c r="Z59" s="8">
        <v>1065</v>
      </c>
      <c r="AA59" s="6">
        <v>1065</v>
      </c>
      <c r="AB59" s="4">
        <f t="shared" si="113"/>
        <v>0</v>
      </c>
      <c r="AC59" s="6">
        <v>1063</v>
      </c>
      <c r="AD59" s="6">
        <v>1064</v>
      </c>
      <c r="AE59" s="4">
        <f t="shared" si="114"/>
        <v>1</v>
      </c>
      <c r="AF59" s="4">
        <f t="shared" si="105"/>
        <v>0.5</v>
      </c>
      <c r="AG59" s="9">
        <f>AF59*200/1000</f>
        <v>0.1</v>
      </c>
      <c r="AH59" s="9">
        <f t="shared" si="106"/>
        <v>0.70710678118654757</v>
      </c>
      <c r="AI59" s="9">
        <f t="shared" si="116"/>
        <v>0.1414213562373095</v>
      </c>
      <c r="AJ59" s="8">
        <v>1063</v>
      </c>
      <c r="AK59" s="6">
        <v>1064</v>
      </c>
      <c r="AL59" s="4">
        <f t="shared" si="107"/>
        <v>1</v>
      </c>
      <c r="AM59" s="6">
        <v>1055</v>
      </c>
      <c r="AN59" s="6">
        <v>1058</v>
      </c>
      <c r="AO59" s="4">
        <f t="shared" si="108"/>
        <v>3</v>
      </c>
      <c r="AP59" s="6">
        <v>1049</v>
      </c>
      <c r="AQ59" s="7">
        <v>1050</v>
      </c>
      <c r="AR59" s="5">
        <f t="shared" si="109"/>
        <v>1</v>
      </c>
      <c r="AS59" s="4">
        <f t="shared" si="117"/>
        <v>1.6666666666666667</v>
      </c>
      <c r="AT59" s="4">
        <f>AS59*200/1000</f>
        <v>0.33333333333333337</v>
      </c>
      <c r="AU59" s="4">
        <f t="shared" si="110"/>
        <v>1.1547005383792515</v>
      </c>
      <c r="AV59" s="9">
        <f t="shared" si="119"/>
        <v>0.2309401076758503</v>
      </c>
      <c r="BJ59">
        <v>915.34</v>
      </c>
      <c r="BK59">
        <v>1.6899999999999409</v>
      </c>
      <c r="BL59">
        <v>3.3799999999998818</v>
      </c>
      <c r="BM59">
        <v>919.79</v>
      </c>
      <c r="BN59">
        <v>1.3500000000000227</v>
      </c>
      <c r="BO59">
        <v>2.7000000000000455</v>
      </c>
      <c r="BP59">
        <v>943.79</v>
      </c>
      <c r="BQ59">
        <v>0.41000000000008185</v>
      </c>
      <c r="BR59">
        <v>0.82000000000016371</v>
      </c>
      <c r="BS59">
        <v>1.1500000000000152</v>
      </c>
      <c r="BT59">
        <v>0.66302337816996493</v>
      </c>
      <c r="BU59">
        <v>2.3000000000000305</v>
      </c>
      <c r="BV59">
        <v>1.3260467563399299</v>
      </c>
      <c r="BW59">
        <v>33</v>
      </c>
      <c r="BY59">
        <v>6.72</v>
      </c>
      <c r="BZ59">
        <v>6.93</v>
      </c>
      <c r="CA59">
        <v>6.8249999999999993</v>
      </c>
      <c r="CB59">
        <v>0.14849242404917495</v>
      </c>
      <c r="CC59">
        <v>6.99</v>
      </c>
      <c r="CD59">
        <v>7.79</v>
      </c>
      <c r="CE59">
        <v>7.78</v>
      </c>
      <c r="CF59">
        <v>7.5200000000000005</v>
      </c>
      <c r="CG59">
        <v>0.45902069670113999</v>
      </c>
      <c r="CH59">
        <v>4.99</v>
      </c>
      <c r="CI59">
        <v>4.99</v>
      </c>
      <c r="CJ59">
        <v>5.05</v>
      </c>
      <c r="CK59">
        <v>5.0100000000000007</v>
      </c>
      <c r="CL59">
        <v>3.4641016151377317E-2</v>
      </c>
    </row>
    <row r="60" spans="2:90" x14ac:dyDescent="0.25">
      <c r="B60" s="11">
        <v>6</v>
      </c>
      <c r="C60" s="11"/>
      <c r="D60" s="11"/>
      <c r="E60" s="11"/>
      <c r="F60" s="11"/>
      <c r="G60" s="11"/>
      <c r="H60" s="11"/>
      <c r="I60" s="11"/>
      <c r="J60" s="11"/>
      <c r="K60" s="11"/>
      <c r="L60" s="3">
        <v>0.32500000000000001</v>
      </c>
      <c r="M60" s="3">
        <v>0.26800000000000002</v>
      </c>
      <c r="N60" s="10">
        <f t="shared" si="120"/>
        <v>0.29649999999999999</v>
      </c>
      <c r="O60" s="10">
        <f t="shared" si="104"/>
        <v>4.0305086527633205E-2</v>
      </c>
      <c r="P60" s="3">
        <v>2.06</v>
      </c>
      <c r="Q60" s="3">
        <v>4.7699999999999996</v>
      </c>
      <c r="R60" s="3">
        <v>3.38</v>
      </c>
      <c r="S60" s="10">
        <f t="shared" si="121"/>
        <v>3.4033333333333338</v>
      </c>
      <c r="T60" s="10">
        <f t="shared" si="111"/>
        <v>1.3551506681300527</v>
      </c>
      <c r="U60" s="3">
        <v>2.02</v>
      </c>
      <c r="V60" s="3">
        <v>2.7</v>
      </c>
      <c r="W60" s="3">
        <v>3.37</v>
      </c>
      <c r="X60" s="10">
        <f t="shared" si="122"/>
        <v>2.6966666666666668</v>
      </c>
      <c r="Y60" s="10">
        <f t="shared" si="112"/>
        <v>0.67500617281128117</v>
      </c>
      <c r="Z60" s="8">
        <v>1065</v>
      </c>
      <c r="AA60" s="6">
        <v>1068</v>
      </c>
      <c r="AB60" s="4">
        <f t="shared" si="113"/>
        <v>3</v>
      </c>
      <c r="AC60" s="6">
        <v>1063</v>
      </c>
      <c r="AD60" s="6">
        <v>1063</v>
      </c>
      <c r="AE60" s="4">
        <f t="shared" si="114"/>
        <v>0</v>
      </c>
      <c r="AF60" s="4">
        <f t="shared" si="105"/>
        <v>1.5</v>
      </c>
      <c r="AG60" s="9">
        <f t="shared" si="115"/>
        <v>0.3</v>
      </c>
      <c r="AH60" s="9">
        <f t="shared" si="106"/>
        <v>2.1213203435596424</v>
      </c>
      <c r="AI60" s="9">
        <f t="shared" si="116"/>
        <v>0.42426406871192845</v>
      </c>
      <c r="AJ60" s="8">
        <v>1063</v>
      </c>
      <c r="AK60" s="6">
        <v>1064</v>
      </c>
      <c r="AL60" s="4">
        <f t="shared" si="107"/>
        <v>1</v>
      </c>
      <c r="AM60" s="6">
        <v>1055</v>
      </c>
      <c r="AN60" s="6">
        <v>1062</v>
      </c>
      <c r="AO60" s="4">
        <f t="shared" si="108"/>
        <v>7</v>
      </c>
      <c r="AP60" s="6">
        <v>1049</v>
      </c>
      <c r="AQ60" s="7">
        <v>1053</v>
      </c>
      <c r="AR60" s="5">
        <f t="shared" si="109"/>
        <v>4</v>
      </c>
      <c r="AS60" s="4">
        <f t="shared" si="117"/>
        <v>4</v>
      </c>
      <c r="AT60" s="4">
        <f t="shared" si="118"/>
        <v>0.8</v>
      </c>
      <c r="AU60" s="4">
        <f t="shared" si="110"/>
        <v>3</v>
      </c>
      <c r="AV60" s="9">
        <f t="shared" si="119"/>
        <v>0.6</v>
      </c>
      <c r="BJ60">
        <v>909.45</v>
      </c>
      <c r="BK60">
        <v>7.5799999999999272</v>
      </c>
      <c r="BL60">
        <v>15.159999999999854</v>
      </c>
      <c r="BM60">
        <v>914.58</v>
      </c>
      <c r="BN60">
        <v>6.5599999999999454</v>
      </c>
      <c r="BO60">
        <v>13.119999999999891</v>
      </c>
      <c r="BP60">
        <v>940.03</v>
      </c>
      <c r="BQ60">
        <v>4.1700000000000728</v>
      </c>
      <c r="BR60">
        <v>8.3400000000001455</v>
      </c>
      <c r="BS60">
        <v>6.1033333333333148</v>
      </c>
      <c r="BT60">
        <v>1.7502666463522214</v>
      </c>
      <c r="BU60">
        <v>12.20666666666663</v>
      </c>
      <c r="BV60">
        <v>3.5005332927044428</v>
      </c>
      <c r="BW60">
        <v>31</v>
      </c>
      <c r="BY60">
        <v>7.22</v>
      </c>
      <c r="BZ60">
        <v>7.85</v>
      </c>
      <c r="CA60">
        <v>7.5350000000000001</v>
      </c>
      <c r="CB60">
        <v>0.44547727214752486</v>
      </c>
      <c r="CC60">
        <v>6.99</v>
      </c>
      <c r="CD60">
        <v>6.54</v>
      </c>
      <c r="CE60">
        <v>7.12</v>
      </c>
      <c r="CF60">
        <v>6.83</v>
      </c>
      <c r="CG60">
        <v>0.30435724623102595</v>
      </c>
      <c r="CH60">
        <v>4.96</v>
      </c>
      <c r="CI60">
        <v>4.93</v>
      </c>
      <c r="CJ60">
        <v>4.8899999999999997</v>
      </c>
      <c r="CK60">
        <v>4.91</v>
      </c>
      <c r="CL60">
        <v>3.5118845842842597E-2</v>
      </c>
    </row>
    <row r="61" spans="2:90" x14ac:dyDescent="0.25">
      <c r="B61" s="11">
        <v>7</v>
      </c>
      <c r="C61" s="11"/>
      <c r="D61" s="11"/>
      <c r="E61" s="11"/>
      <c r="F61" s="11"/>
      <c r="G61" s="11"/>
      <c r="H61" s="11"/>
      <c r="I61" s="11"/>
      <c r="J61" s="11"/>
      <c r="K61" s="11"/>
      <c r="L61" s="3">
        <v>0.307</v>
      </c>
      <c r="M61" s="3">
        <v>0.28799999999999998</v>
      </c>
      <c r="N61" s="10">
        <f t="shared" si="120"/>
        <v>0.29749999999999999</v>
      </c>
      <c r="O61" s="10">
        <f t="shared" si="104"/>
        <v>1.3435028842544414E-2</v>
      </c>
      <c r="P61" s="3">
        <v>3.56</v>
      </c>
      <c r="Q61" s="3">
        <v>5.24</v>
      </c>
      <c r="R61" s="3">
        <v>4.05</v>
      </c>
      <c r="S61" s="10">
        <f t="shared" si="121"/>
        <v>4.2833333333333341</v>
      </c>
      <c r="T61" s="10">
        <f t="shared" si="111"/>
        <v>0.86396373380676816</v>
      </c>
      <c r="U61" s="3">
        <v>2.1800000000000002</v>
      </c>
      <c r="V61" s="3">
        <v>3.26</v>
      </c>
      <c r="W61" s="3">
        <v>3.47</v>
      </c>
      <c r="X61" s="10">
        <f>AVERAGE(U61:W61)</f>
        <v>2.97</v>
      </c>
      <c r="Y61" s="10">
        <f t="shared" si="112"/>
        <v>0.69217049922688767</v>
      </c>
      <c r="Z61" s="8">
        <v>1065</v>
      </c>
      <c r="AA61" s="6">
        <v>1066</v>
      </c>
      <c r="AB61" s="4">
        <f t="shared" si="113"/>
        <v>1</v>
      </c>
      <c r="AC61" s="6">
        <v>1063</v>
      </c>
      <c r="AD61" s="6">
        <v>1063</v>
      </c>
      <c r="AE61" s="4">
        <f t="shared" si="114"/>
        <v>0</v>
      </c>
      <c r="AF61" s="4">
        <f t="shared" si="105"/>
        <v>0.5</v>
      </c>
      <c r="AG61" s="9">
        <f t="shared" si="115"/>
        <v>0.1</v>
      </c>
      <c r="AH61" s="9">
        <f t="shared" si="106"/>
        <v>0.70710678118654757</v>
      </c>
      <c r="AI61" s="9">
        <f t="shared" si="116"/>
        <v>0.1414213562373095</v>
      </c>
      <c r="AJ61" s="8">
        <v>1063</v>
      </c>
      <c r="AK61" s="6">
        <v>1066</v>
      </c>
      <c r="AL61" s="4">
        <f t="shared" si="107"/>
        <v>3</v>
      </c>
      <c r="AM61" s="6">
        <v>1055</v>
      </c>
      <c r="AN61" s="6">
        <v>1066</v>
      </c>
      <c r="AO61" s="4">
        <f t="shared" si="108"/>
        <v>11</v>
      </c>
      <c r="AP61" s="6">
        <v>1049</v>
      </c>
      <c r="AQ61" s="7">
        <v>1053</v>
      </c>
      <c r="AR61" s="5">
        <f t="shared" si="109"/>
        <v>4</v>
      </c>
      <c r="AS61" s="4">
        <f t="shared" si="117"/>
        <v>6</v>
      </c>
      <c r="AT61" s="4">
        <f t="shared" si="118"/>
        <v>1.2</v>
      </c>
      <c r="AU61" s="4">
        <f t="shared" si="110"/>
        <v>4.358898943540674</v>
      </c>
      <c r="AV61" s="9">
        <f t="shared" si="119"/>
        <v>0.87177978870813477</v>
      </c>
      <c r="BJ61">
        <v>905.97</v>
      </c>
      <c r="BK61">
        <v>11.059999999999945</v>
      </c>
      <c r="BL61">
        <v>22.119999999999891</v>
      </c>
      <c r="BM61">
        <v>911.4</v>
      </c>
      <c r="BN61">
        <v>9.7400000000000091</v>
      </c>
      <c r="BO61">
        <v>19.480000000000018</v>
      </c>
      <c r="BP61">
        <v>936.74</v>
      </c>
      <c r="BQ61">
        <v>7.4600000000000364</v>
      </c>
      <c r="BR61">
        <v>14.920000000000073</v>
      </c>
      <c r="BS61">
        <v>9.4199999999999964</v>
      </c>
      <c r="BT61">
        <v>1.8212083900531071</v>
      </c>
      <c r="BU61">
        <v>18.839999999999993</v>
      </c>
      <c r="BV61">
        <v>3.6424167801062142</v>
      </c>
      <c r="BW61">
        <v>31</v>
      </c>
      <c r="BY61">
        <v>6.74</v>
      </c>
      <c r="BZ61">
        <v>6.78</v>
      </c>
      <c r="CA61">
        <v>6.76</v>
      </c>
      <c r="CB61">
        <v>2.8284271247461926E-2</v>
      </c>
      <c r="CC61">
        <v>6.7</v>
      </c>
      <c r="CD61">
        <v>6.7</v>
      </c>
      <c r="CE61">
        <v>6.6</v>
      </c>
      <c r="CF61">
        <v>6.666666666666667</v>
      </c>
      <c r="CG61">
        <v>5.773502691896288E-2</v>
      </c>
      <c r="CH61">
        <v>4.78</v>
      </c>
      <c r="CI61">
        <v>4.78</v>
      </c>
      <c r="CJ61">
        <v>4.74</v>
      </c>
      <c r="CK61">
        <v>4.7666666666666666</v>
      </c>
      <c r="CL61">
        <v>2.3094010767585053E-2</v>
      </c>
    </row>
    <row r="62" spans="2:90" x14ac:dyDescent="0.25">
      <c r="L62" t="s">
        <v>46</v>
      </c>
      <c r="Y62" s="17" t="s">
        <v>46</v>
      </c>
      <c r="Z62" s="61" t="s">
        <v>9</v>
      </c>
      <c r="AA62" s="61"/>
      <c r="AB62" s="61"/>
      <c r="AC62" s="61" t="s">
        <v>22</v>
      </c>
      <c r="AD62" s="61"/>
      <c r="AE62" s="61"/>
      <c r="AF62" s="6"/>
      <c r="AG62" s="16"/>
      <c r="AH62" s="16"/>
      <c r="AI62" s="16"/>
      <c r="AJ62" s="49" t="s">
        <v>7</v>
      </c>
      <c r="AK62" s="49"/>
      <c r="AL62" s="49"/>
      <c r="AM62" s="48" t="s">
        <v>6</v>
      </c>
      <c r="AN62" s="48"/>
      <c r="AO62" s="48"/>
      <c r="AP62" s="50" t="s">
        <v>5</v>
      </c>
      <c r="AQ62" s="49"/>
      <c r="AR62" s="49"/>
      <c r="AS62" s="6"/>
      <c r="AT62" s="6"/>
      <c r="AU62" s="6"/>
      <c r="AV62" s="16"/>
      <c r="BJ62">
        <v>902.76</v>
      </c>
      <c r="BK62">
        <v>14.269999999999982</v>
      </c>
      <c r="BL62">
        <v>28.539999999999964</v>
      </c>
      <c r="BM62">
        <v>908.38</v>
      </c>
      <c r="BN62">
        <v>12.759999999999991</v>
      </c>
      <c r="BO62">
        <v>25.519999999999982</v>
      </c>
      <c r="BP62">
        <v>933.66</v>
      </c>
      <c r="BQ62">
        <v>10.540000000000077</v>
      </c>
      <c r="BR62">
        <v>21.080000000000155</v>
      </c>
      <c r="BS62">
        <v>12.523333333333349</v>
      </c>
      <c r="BT62">
        <v>1.8762284864411167</v>
      </c>
      <c r="BU62">
        <v>25.046666666666699</v>
      </c>
      <c r="BV62">
        <v>3.7524569728822335</v>
      </c>
      <c r="BW62">
        <v>30</v>
      </c>
      <c r="BY62">
        <v>7.77</v>
      </c>
      <c r="BZ62">
        <v>7.72</v>
      </c>
      <c r="CA62">
        <v>7.7449999999999992</v>
      </c>
      <c r="CB62">
        <v>3.5355339059327251E-2</v>
      </c>
      <c r="CC62">
        <v>6.48</v>
      </c>
      <c r="CD62">
        <v>6.94</v>
      </c>
      <c r="CE62">
        <v>6.66</v>
      </c>
      <c r="CF62">
        <v>6.6933333333333342</v>
      </c>
      <c r="CG62">
        <v>0.23180451534284946</v>
      </c>
      <c r="CH62">
        <v>4.75</v>
      </c>
      <c r="CI62">
        <v>4.72</v>
      </c>
      <c r="CJ62">
        <v>4.72</v>
      </c>
      <c r="CK62">
        <v>4.7299999999999995</v>
      </c>
      <c r="CL62">
        <v>1.7320508075688915E-2</v>
      </c>
    </row>
    <row r="63" spans="2:90" x14ac:dyDescent="0.25">
      <c r="B63" s="11" t="s">
        <v>21</v>
      </c>
      <c r="C63" s="11" t="s">
        <v>9</v>
      </c>
      <c r="D63" s="11" t="s">
        <v>8</v>
      </c>
      <c r="E63" s="11" t="s">
        <v>20</v>
      </c>
      <c r="F63" s="11" t="s">
        <v>7</v>
      </c>
      <c r="G63" s="11" t="s">
        <v>6</v>
      </c>
      <c r="H63" s="11" t="s">
        <v>5</v>
      </c>
      <c r="I63" s="11" t="s">
        <v>4</v>
      </c>
      <c r="J63" s="11" t="s">
        <v>3</v>
      </c>
      <c r="K63" s="11" t="s">
        <v>2</v>
      </c>
      <c r="L63" s="3" t="s">
        <v>9</v>
      </c>
      <c r="M63" s="3" t="s">
        <v>8</v>
      </c>
      <c r="N63" s="10" t="s">
        <v>1</v>
      </c>
      <c r="O63" s="10" t="s">
        <v>0</v>
      </c>
      <c r="P63" s="3" t="s">
        <v>7</v>
      </c>
      <c r="Q63" s="3" t="s">
        <v>6</v>
      </c>
      <c r="R63" s="3" t="s">
        <v>5</v>
      </c>
      <c r="S63" s="10" t="s">
        <v>1</v>
      </c>
      <c r="T63" s="10" t="s">
        <v>0</v>
      </c>
      <c r="U63" s="3" t="s">
        <v>4</v>
      </c>
      <c r="V63" s="3" t="s">
        <v>3</v>
      </c>
      <c r="W63" s="3" t="s">
        <v>2</v>
      </c>
      <c r="X63" s="10" t="s">
        <v>1</v>
      </c>
      <c r="Y63" s="10" t="s">
        <v>0</v>
      </c>
      <c r="Z63" s="8" t="s">
        <v>18</v>
      </c>
      <c r="AA63" s="6" t="s">
        <v>17</v>
      </c>
      <c r="AB63" s="4" t="s">
        <v>16</v>
      </c>
      <c r="AC63" s="6" t="s">
        <v>18</v>
      </c>
      <c r="AD63" s="6" t="s">
        <v>17</v>
      </c>
      <c r="AE63" s="4" t="s">
        <v>19</v>
      </c>
      <c r="AF63" s="4" t="s">
        <v>15</v>
      </c>
      <c r="AG63" s="9" t="s">
        <v>14</v>
      </c>
      <c r="AH63" s="9" t="s">
        <v>13</v>
      </c>
      <c r="AI63" s="9" t="s">
        <v>12</v>
      </c>
      <c r="AJ63" s="8" t="s">
        <v>18</v>
      </c>
      <c r="AK63" s="6" t="s">
        <v>17</v>
      </c>
      <c r="AL63" s="4" t="s">
        <v>16</v>
      </c>
      <c r="AM63" s="6" t="s">
        <v>18</v>
      </c>
      <c r="AN63" s="6" t="s">
        <v>17</v>
      </c>
      <c r="AO63" s="4" t="s">
        <v>16</v>
      </c>
      <c r="AP63" s="6" t="s">
        <v>18</v>
      </c>
      <c r="AQ63" s="7" t="s">
        <v>17</v>
      </c>
      <c r="AR63" s="4" t="s">
        <v>16</v>
      </c>
      <c r="AS63" s="4" t="s">
        <v>15</v>
      </c>
      <c r="AT63" s="4" t="s">
        <v>14</v>
      </c>
      <c r="AU63" s="4" t="s">
        <v>13</v>
      </c>
      <c r="AV63" s="9" t="s">
        <v>12</v>
      </c>
      <c r="BJ63">
        <v>900.54</v>
      </c>
      <c r="BK63">
        <v>16.490000000000009</v>
      </c>
      <c r="BL63">
        <v>32.980000000000018</v>
      </c>
      <c r="BM63">
        <v>906.37</v>
      </c>
      <c r="BN63">
        <v>14.769999999999982</v>
      </c>
      <c r="BO63">
        <v>29.539999999999964</v>
      </c>
      <c r="BP63">
        <v>931.35</v>
      </c>
      <c r="BQ63">
        <v>12.850000000000023</v>
      </c>
      <c r="BR63">
        <v>25.700000000000045</v>
      </c>
      <c r="BS63">
        <v>14.703333333333338</v>
      </c>
      <c r="BT63">
        <v>1.8209155206470449</v>
      </c>
      <c r="BU63">
        <v>29.406666666666677</v>
      </c>
      <c r="BV63">
        <v>3.6418310412940897</v>
      </c>
      <c r="BW63">
        <v>32</v>
      </c>
      <c r="BY63">
        <v>6.52</v>
      </c>
      <c r="BZ63">
        <v>6.69</v>
      </c>
      <c r="CA63">
        <v>6.6050000000000004</v>
      </c>
      <c r="CB63">
        <v>0.12020815280171367</v>
      </c>
      <c r="CC63">
        <v>6.44</v>
      </c>
      <c r="CD63">
        <v>6.56</v>
      </c>
      <c r="CE63">
        <v>6.74</v>
      </c>
      <c r="CF63">
        <v>6.580000000000001</v>
      </c>
      <c r="CG63">
        <v>0.15099668870541494</v>
      </c>
      <c r="CH63">
        <v>4.7300000000000004</v>
      </c>
      <c r="CI63">
        <v>4.74</v>
      </c>
      <c r="CJ63">
        <v>4.71</v>
      </c>
      <c r="CK63">
        <v>4.7266666666666666</v>
      </c>
      <c r="CL63">
        <v>1.5275252316519626E-2</v>
      </c>
    </row>
    <row r="64" spans="2:90" x14ac:dyDescent="0.25">
      <c r="B64" s="11">
        <v>0</v>
      </c>
      <c r="C64" s="11"/>
      <c r="D64" s="11"/>
      <c r="E64" s="11"/>
      <c r="F64" s="11"/>
      <c r="G64" s="11"/>
      <c r="H64" s="11"/>
      <c r="I64" s="11"/>
      <c r="J64" s="11"/>
      <c r="K64" s="11"/>
      <c r="L64" s="3">
        <v>7.5999999999999998E-2</v>
      </c>
      <c r="M64" s="3">
        <v>8.5000000000000006E-2</v>
      </c>
      <c r="N64" s="10">
        <f>AVERAGE(L64:M64)</f>
        <v>8.0500000000000002E-2</v>
      </c>
      <c r="O64" s="10">
        <f t="shared" ref="O64:O71" si="123">STDEV(L64:M64)</f>
        <v>6.3639610306789329E-3</v>
      </c>
      <c r="P64" s="3">
        <v>0.08</v>
      </c>
      <c r="Q64" s="3">
        <v>9.0999999999999998E-2</v>
      </c>
      <c r="R64" s="3">
        <v>9.4E-2</v>
      </c>
      <c r="S64" s="10">
        <f>AVERAGE(P64:R64)</f>
        <v>8.8333333333333333E-2</v>
      </c>
      <c r="T64" s="10">
        <f>STDEV(P64:R64)</f>
        <v>7.3711147958319921E-3</v>
      </c>
      <c r="U64" s="3">
        <v>0.63800000000000001</v>
      </c>
      <c r="V64" s="3">
        <v>0.61199999999999999</v>
      </c>
      <c r="W64" s="3">
        <v>0.61199999999999999</v>
      </c>
      <c r="X64" s="10">
        <f>AVERAGE(U64:W64)</f>
        <v>0.6206666666666667</v>
      </c>
      <c r="Y64" s="10">
        <f>STDEV(U64:W64)</f>
        <v>1.5011106998930284E-2</v>
      </c>
      <c r="Z64" s="8">
        <v>1064</v>
      </c>
      <c r="AA64" s="6">
        <v>1066</v>
      </c>
      <c r="AB64" s="4">
        <f>_xlfn.NUMBERVALUE(AA64-Z64)</f>
        <v>2</v>
      </c>
      <c r="AC64" s="6">
        <v>1056</v>
      </c>
      <c r="AD64" s="6">
        <v>1056</v>
      </c>
      <c r="AE64" s="4">
        <f>_xlfn.NUMBERVALUE(AD64-AC64)</f>
        <v>0</v>
      </c>
      <c r="AF64" s="4">
        <f t="shared" ref="AF64:AF71" si="124">AVERAGE(AB64,AE64)</f>
        <v>1</v>
      </c>
      <c r="AG64" s="9">
        <f>AF64*200/1000</f>
        <v>0.2</v>
      </c>
      <c r="AH64" s="9">
        <f t="shared" ref="AH64:AH71" si="125">STDEV(AB64,AE64)</f>
        <v>1.4142135623730951</v>
      </c>
      <c r="AI64" s="9">
        <f>AH64*200/1000</f>
        <v>0.28284271247461901</v>
      </c>
      <c r="AJ64" s="8">
        <v>1065</v>
      </c>
      <c r="AK64" s="6">
        <v>1065</v>
      </c>
      <c r="AL64" s="4">
        <f t="shared" ref="AL64:AL71" si="126">(AK64-AJ64)</f>
        <v>0</v>
      </c>
      <c r="AM64" s="6">
        <v>1052</v>
      </c>
      <c r="AN64" s="6">
        <v>1052</v>
      </c>
      <c r="AO64" s="4">
        <f t="shared" ref="AO64:AO71" si="127">(AN64-AM64)</f>
        <v>0</v>
      </c>
      <c r="AP64" s="6">
        <v>1055</v>
      </c>
      <c r="AQ64" s="7">
        <v>1056</v>
      </c>
      <c r="AR64" s="5">
        <f t="shared" ref="AR64:AR71" si="128">(AQ64-AP64)</f>
        <v>1</v>
      </c>
      <c r="AS64" s="4">
        <f>AVERAGE(AL64,AO64,AR64)</f>
        <v>0.33333333333333331</v>
      </c>
      <c r="AT64" s="4">
        <f>AS64*200/1000</f>
        <v>6.6666666666666652E-2</v>
      </c>
      <c r="AU64" s="4">
        <f t="shared" ref="AU64:AU71" si="129">STDEV(AL64,AO64,AR64)</f>
        <v>0.57735026918962584</v>
      </c>
      <c r="AV64" s="9">
        <f>AU64*200/1000</f>
        <v>0.11547005383792516</v>
      </c>
      <c r="BJ64">
        <v>898.35</v>
      </c>
      <c r="BK64">
        <v>18.67999999999995</v>
      </c>
      <c r="BL64">
        <v>37.3599999999999</v>
      </c>
      <c r="BM64">
        <v>904.23</v>
      </c>
      <c r="BN64">
        <v>16.909999999999968</v>
      </c>
      <c r="BO64">
        <v>33.819999999999936</v>
      </c>
      <c r="BP64">
        <v>928.94</v>
      </c>
      <c r="BQ64">
        <v>15.259999999999991</v>
      </c>
      <c r="BR64">
        <v>30.519999999999982</v>
      </c>
      <c r="BS64">
        <v>16.949999999999971</v>
      </c>
      <c r="BT64">
        <v>1.7103508412018658</v>
      </c>
      <c r="BU64">
        <v>33.899999999999942</v>
      </c>
      <c r="BV64">
        <v>3.4207016824037315</v>
      </c>
      <c r="BW64">
        <v>33</v>
      </c>
      <c r="BY64">
        <v>6.53</v>
      </c>
      <c r="BZ64">
        <v>6.49</v>
      </c>
      <c r="CA64">
        <v>6.51</v>
      </c>
      <c r="CB64">
        <v>2.8284271247461926E-2</v>
      </c>
      <c r="CC64">
        <v>6.46</v>
      </c>
      <c r="CD64">
        <v>6.76</v>
      </c>
      <c r="CE64">
        <v>6.56</v>
      </c>
      <c r="CF64">
        <v>6.5933333333333328</v>
      </c>
      <c r="CG64">
        <v>0.15275252316519461</v>
      </c>
      <c r="CH64">
        <v>4.71</v>
      </c>
      <c r="CI64">
        <v>4.71</v>
      </c>
      <c r="CJ64">
        <v>4.6900000000000004</v>
      </c>
      <c r="CK64">
        <v>4.7033333333333331</v>
      </c>
      <c r="CL64">
        <v>1.154700538379227E-2</v>
      </c>
    </row>
    <row r="65" spans="2:90" x14ac:dyDescent="0.25">
      <c r="B65" s="11">
        <v>1</v>
      </c>
      <c r="C65" s="11"/>
      <c r="D65" s="11"/>
      <c r="E65" s="11"/>
      <c r="F65" s="11"/>
      <c r="G65" s="11"/>
      <c r="H65" s="11"/>
      <c r="I65" s="12"/>
      <c r="J65" s="12"/>
      <c r="K65" s="12"/>
      <c r="L65" s="3">
        <v>0.122</v>
      </c>
      <c r="M65" s="3">
        <v>0.11799999999999999</v>
      </c>
      <c r="N65" s="10">
        <f>AVERAGE(M65:M65)</f>
        <v>0.11799999999999999</v>
      </c>
      <c r="O65" s="10">
        <f t="shared" si="123"/>
        <v>2.8284271247461927E-3</v>
      </c>
      <c r="P65" s="3">
        <v>0.64400000000000002</v>
      </c>
      <c r="Q65" s="3">
        <v>0.45900000000000002</v>
      </c>
      <c r="R65" s="3">
        <v>0.47199999999999998</v>
      </c>
      <c r="S65" s="10">
        <f>AVERAGE(Q65:R65)</f>
        <v>0.46550000000000002</v>
      </c>
      <c r="T65" s="10">
        <f t="shared" ref="T65:T71" si="130">STDEV(P65:R65)</f>
        <v>0.10326180319944103</v>
      </c>
      <c r="U65" s="3">
        <v>5.16</v>
      </c>
      <c r="V65" s="3">
        <v>9.14</v>
      </c>
      <c r="W65" s="3">
        <v>6.7</v>
      </c>
      <c r="X65" s="10">
        <f>AVERAGE(V65:W65)</f>
        <v>7.92</v>
      </c>
      <c r="Y65" s="10">
        <f t="shared" ref="Y65:Y71" si="131">STDEV(U65:W65)</f>
        <v>2.0068881383873909</v>
      </c>
      <c r="Z65" s="8">
        <v>1064</v>
      </c>
      <c r="AA65" s="6">
        <v>1064</v>
      </c>
      <c r="AB65" s="4">
        <f t="shared" ref="AB65:AB71" si="132">_xlfn.NUMBERVALUE(AA65-Z65)</f>
        <v>0</v>
      </c>
      <c r="AC65" s="6">
        <v>1056</v>
      </c>
      <c r="AD65" s="6">
        <v>1056</v>
      </c>
      <c r="AE65" s="4">
        <f t="shared" ref="AE65:AE71" si="133">_xlfn.NUMBERVALUE(AD65-AC65)</f>
        <v>0</v>
      </c>
      <c r="AF65" s="4">
        <f t="shared" si="124"/>
        <v>0</v>
      </c>
      <c r="AG65" s="9">
        <f t="shared" ref="AG65:AG71" si="134">AF65*200/1000</f>
        <v>0</v>
      </c>
      <c r="AH65" s="9">
        <f t="shared" si="125"/>
        <v>0</v>
      </c>
      <c r="AI65" s="9">
        <f t="shared" ref="AI65:AI71" si="135">AH65*200/1000</f>
        <v>0</v>
      </c>
      <c r="AJ65" s="8">
        <v>1065</v>
      </c>
      <c r="AK65" s="6">
        <v>1065</v>
      </c>
      <c r="AL65" s="4">
        <f t="shared" si="126"/>
        <v>0</v>
      </c>
      <c r="AM65" s="6">
        <v>1052</v>
      </c>
      <c r="AN65" s="6">
        <v>1052</v>
      </c>
      <c r="AO65" s="4">
        <f t="shared" si="127"/>
        <v>0</v>
      </c>
      <c r="AP65" s="6">
        <v>1055</v>
      </c>
      <c r="AQ65" s="7">
        <v>1056</v>
      </c>
      <c r="AR65" s="5">
        <f t="shared" si="128"/>
        <v>1</v>
      </c>
      <c r="AS65" s="4">
        <f t="shared" ref="AS65:AS71" si="136">AVERAGE(AL65,AO65,AR65)</f>
        <v>0.33333333333333331</v>
      </c>
      <c r="AT65" s="4">
        <f t="shared" ref="AT65:AT71" si="137">AS65*200/1000</f>
        <v>6.6666666666666652E-2</v>
      </c>
      <c r="AU65" s="4">
        <f t="shared" si="129"/>
        <v>0.57735026918962584</v>
      </c>
      <c r="AV65" s="9">
        <f t="shared" ref="AV65:AV71" si="138">AU65*200/1000</f>
        <v>0.11547005383792516</v>
      </c>
      <c r="BJ65">
        <v>896.35</v>
      </c>
      <c r="BK65">
        <v>20.67999999999995</v>
      </c>
      <c r="BL65">
        <v>41.3599999999999</v>
      </c>
      <c r="BM65">
        <v>902.3</v>
      </c>
      <c r="BN65">
        <v>18.840000000000032</v>
      </c>
      <c r="BO65">
        <v>37.680000000000064</v>
      </c>
      <c r="BP65">
        <v>926.87</v>
      </c>
      <c r="BQ65">
        <v>17.330000000000041</v>
      </c>
      <c r="BR65">
        <v>34.660000000000082</v>
      </c>
      <c r="BS65">
        <v>18.950000000000006</v>
      </c>
      <c r="BT65">
        <v>1.6777067681808535</v>
      </c>
      <c r="BU65">
        <v>37.900000000000013</v>
      </c>
      <c r="BV65">
        <v>3.355413536361707</v>
      </c>
      <c r="BW65">
        <v>31</v>
      </c>
      <c r="BY65">
        <v>6.66</v>
      </c>
      <c r="BZ65">
        <v>6.67</v>
      </c>
      <c r="CA65">
        <v>6.665</v>
      </c>
      <c r="CB65">
        <v>7.0710678118653244E-3</v>
      </c>
      <c r="CC65">
        <v>6.39</v>
      </c>
      <c r="CD65">
        <v>6.88</v>
      </c>
      <c r="CE65">
        <v>6.44</v>
      </c>
      <c r="CF65">
        <v>6.57</v>
      </c>
      <c r="CG65">
        <v>0.26962937525425523</v>
      </c>
      <c r="CH65">
        <v>4.71</v>
      </c>
      <c r="CI65">
        <v>4.71</v>
      </c>
      <c r="CJ65">
        <v>4.68</v>
      </c>
      <c r="CK65">
        <v>4.7</v>
      </c>
      <c r="CL65">
        <v>1.7320508075688915E-2</v>
      </c>
    </row>
    <row r="66" spans="2:90" x14ac:dyDescent="0.25">
      <c r="B66" s="11">
        <v>2</v>
      </c>
      <c r="C66" s="11"/>
      <c r="D66" s="11"/>
      <c r="E66" s="11"/>
      <c r="F66" s="11"/>
      <c r="G66" s="11"/>
      <c r="H66" s="11"/>
      <c r="I66" s="11"/>
      <c r="J66" s="11"/>
      <c r="K66" s="11"/>
      <c r="L66" s="3">
        <v>0.16900000000000001</v>
      </c>
      <c r="M66" s="3">
        <v>0.159</v>
      </c>
      <c r="N66" s="10">
        <f t="shared" ref="N66:N71" si="139">AVERAGE(L66:M66)</f>
        <v>0.16400000000000001</v>
      </c>
      <c r="O66" s="10">
        <f t="shared" si="123"/>
        <v>7.0710678118654814E-3</v>
      </c>
      <c r="P66" s="3">
        <v>1.6</v>
      </c>
      <c r="Q66" s="3">
        <v>1.38</v>
      </c>
      <c r="R66" s="3">
        <v>1.22</v>
      </c>
      <c r="S66" s="10">
        <f t="shared" ref="S66:S71" si="140">AVERAGE(P66:R66)</f>
        <v>1.4000000000000001</v>
      </c>
      <c r="T66" s="10">
        <f t="shared" si="130"/>
        <v>0.1907878402833891</v>
      </c>
      <c r="U66" s="15">
        <v>6.15</v>
      </c>
      <c r="V66" s="15">
        <v>7.9</v>
      </c>
      <c r="W66" s="15">
        <v>10.55</v>
      </c>
      <c r="X66" s="10">
        <f t="shared" ref="X66:X71" si="141">AVERAGE(U66:W66)</f>
        <v>8.2000000000000011</v>
      </c>
      <c r="Y66" s="10">
        <f t="shared" si="131"/>
        <v>2.2152877916875719</v>
      </c>
      <c r="Z66" s="8">
        <v>1064</v>
      </c>
      <c r="AA66" s="6">
        <v>1064</v>
      </c>
      <c r="AB66" s="4">
        <f t="shared" si="132"/>
        <v>0</v>
      </c>
      <c r="AC66" s="6">
        <v>1056</v>
      </c>
      <c r="AD66" s="6">
        <v>1057</v>
      </c>
      <c r="AE66" s="4">
        <f t="shared" si="133"/>
        <v>1</v>
      </c>
      <c r="AF66" s="4">
        <f t="shared" si="124"/>
        <v>0.5</v>
      </c>
      <c r="AG66" s="9">
        <f t="shared" si="134"/>
        <v>0.1</v>
      </c>
      <c r="AH66" s="9">
        <f t="shared" si="125"/>
        <v>0.70710678118654757</v>
      </c>
      <c r="AI66" s="9">
        <f t="shared" si="135"/>
        <v>0.1414213562373095</v>
      </c>
      <c r="AJ66" s="8">
        <v>1065</v>
      </c>
      <c r="AK66" s="6">
        <v>1065</v>
      </c>
      <c r="AL66" s="4">
        <f t="shared" si="126"/>
        <v>0</v>
      </c>
      <c r="AM66" s="6">
        <v>1052</v>
      </c>
      <c r="AN66" s="6">
        <v>1053</v>
      </c>
      <c r="AO66" s="4">
        <f t="shared" si="127"/>
        <v>1</v>
      </c>
      <c r="AP66" s="6">
        <v>1055</v>
      </c>
      <c r="AQ66" s="7">
        <v>1055</v>
      </c>
      <c r="AR66" s="5">
        <f t="shared" si="128"/>
        <v>0</v>
      </c>
      <c r="AS66" s="4">
        <f t="shared" si="136"/>
        <v>0.33333333333333331</v>
      </c>
      <c r="AT66" s="4">
        <f t="shared" si="137"/>
        <v>6.6666666666666652E-2</v>
      </c>
      <c r="AU66" s="4">
        <f t="shared" si="129"/>
        <v>0.57735026918962584</v>
      </c>
      <c r="AV66" s="9">
        <f t="shared" si="138"/>
        <v>0.11547005383792516</v>
      </c>
      <c r="BY66">
        <v>7.2</v>
      </c>
      <c r="BZ66">
        <v>6.71</v>
      </c>
      <c r="CA66">
        <v>6.9550000000000001</v>
      </c>
      <c r="CB66">
        <v>0.34648232278140845</v>
      </c>
      <c r="CC66">
        <v>6.51</v>
      </c>
      <c r="CD66">
        <v>6.7</v>
      </c>
      <c r="CE66">
        <v>6.5</v>
      </c>
      <c r="CF66">
        <v>6.57</v>
      </c>
      <c r="CG66">
        <v>0.11269427669584661</v>
      </c>
      <c r="CH66">
        <v>4.7</v>
      </c>
      <c r="CI66">
        <v>4.7</v>
      </c>
      <c r="CJ66">
        <v>4.67</v>
      </c>
      <c r="CK66">
        <v>4.6900000000000004</v>
      </c>
      <c r="CL66">
        <v>1.7320508075688915E-2</v>
      </c>
    </row>
    <row r="67" spans="2:90" x14ac:dyDescent="0.25">
      <c r="B67" s="11">
        <v>3</v>
      </c>
      <c r="C67" s="11"/>
      <c r="D67" s="11"/>
      <c r="E67" s="11"/>
      <c r="F67" s="11"/>
      <c r="G67" s="11"/>
      <c r="H67" s="11"/>
      <c r="I67" s="11"/>
      <c r="J67" s="11"/>
      <c r="K67" s="11"/>
      <c r="L67" s="3">
        <v>0.222</v>
      </c>
      <c r="M67" s="3">
        <v>0.19800000000000001</v>
      </c>
      <c r="N67" s="10">
        <f t="shared" si="139"/>
        <v>0.21000000000000002</v>
      </c>
      <c r="O67" s="10">
        <f t="shared" si="123"/>
        <v>1.6970562748477136E-2</v>
      </c>
      <c r="P67" s="3">
        <v>2.46</v>
      </c>
      <c r="Q67" s="3">
        <v>1.69</v>
      </c>
      <c r="R67" s="3">
        <v>1.84</v>
      </c>
      <c r="S67" s="10">
        <f t="shared" si="140"/>
        <v>1.9966666666666668</v>
      </c>
      <c r="T67" s="10">
        <f t="shared" si="130"/>
        <v>0.40820746359336896</v>
      </c>
      <c r="U67" s="3">
        <v>3.34</v>
      </c>
      <c r="V67" s="3">
        <v>7.1</v>
      </c>
      <c r="W67" s="3">
        <v>13</v>
      </c>
      <c r="X67" s="10">
        <f t="shared" si="141"/>
        <v>7.8133333333333326</v>
      </c>
      <c r="Y67" s="10">
        <f t="shared" si="131"/>
        <v>4.8693462942507342</v>
      </c>
      <c r="Z67" s="8">
        <v>1064</v>
      </c>
      <c r="AA67" s="6">
        <v>1064</v>
      </c>
      <c r="AB67" s="4">
        <f t="shared" si="132"/>
        <v>0</v>
      </c>
      <c r="AC67" s="6">
        <v>1056</v>
      </c>
      <c r="AD67" s="6">
        <v>1056</v>
      </c>
      <c r="AE67" s="4">
        <f t="shared" si="133"/>
        <v>0</v>
      </c>
      <c r="AF67" s="4">
        <f t="shared" si="124"/>
        <v>0</v>
      </c>
      <c r="AG67" s="9">
        <f t="shared" si="134"/>
        <v>0</v>
      </c>
      <c r="AH67" s="9">
        <f t="shared" si="125"/>
        <v>0</v>
      </c>
      <c r="AI67" s="9">
        <f t="shared" si="135"/>
        <v>0</v>
      </c>
      <c r="AJ67" s="8">
        <v>1065</v>
      </c>
      <c r="AK67" s="6">
        <v>1065</v>
      </c>
      <c r="AL67" s="4">
        <f t="shared" si="126"/>
        <v>0</v>
      </c>
      <c r="AM67" s="6">
        <v>1052</v>
      </c>
      <c r="AN67" s="6">
        <v>1052</v>
      </c>
      <c r="AO67" s="4">
        <f t="shared" si="127"/>
        <v>0</v>
      </c>
      <c r="AP67" s="6">
        <v>1055</v>
      </c>
      <c r="AQ67" s="7">
        <v>1055</v>
      </c>
      <c r="AR67" s="5">
        <f t="shared" si="128"/>
        <v>0</v>
      </c>
      <c r="AS67" s="4">
        <f t="shared" si="136"/>
        <v>0</v>
      </c>
      <c r="AT67" s="4">
        <f t="shared" si="137"/>
        <v>0</v>
      </c>
      <c r="AU67" s="4">
        <f t="shared" si="129"/>
        <v>0</v>
      </c>
      <c r="AV67" s="9">
        <f t="shared" si="138"/>
        <v>0</v>
      </c>
      <c r="BY67" t="s">
        <v>45</v>
      </c>
    </row>
    <row r="68" spans="2:90" x14ac:dyDescent="0.25">
      <c r="B68" s="11">
        <v>4</v>
      </c>
      <c r="C68" s="11"/>
      <c r="D68" s="11"/>
      <c r="E68" s="11"/>
      <c r="F68" s="11"/>
      <c r="G68" s="11"/>
      <c r="H68" s="11"/>
      <c r="I68" s="11"/>
      <c r="J68" s="11"/>
      <c r="K68" s="11"/>
      <c r="L68" s="3">
        <v>0.26700000000000002</v>
      </c>
      <c r="M68" s="3">
        <v>0.23</v>
      </c>
      <c r="N68" s="10">
        <f t="shared" si="139"/>
        <v>0.2485</v>
      </c>
      <c r="O68" s="10">
        <f t="shared" si="123"/>
        <v>2.6162950903902263E-2</v>
      </c>
      <c r="P68" s="3">
        <v>3.93</v>
      </c>
      <c r="Q68" s="3">
        <v>2.83</v>
      </c>
      <c r="R68" s="3">
        <v>2.97</v>
      </c>
      <c r="S68" s="10">
        <f t="shared" si="140"/>
        <v>3.2433333333333336</v>
      </c>
      <c r="T68" s="10">
        <f t="shared" si="130"/>
        <v>0.5987765303795165</v>
      </c>
      <c r="U68" s="3">
        <v>3.48</v>
      </c>
      <c r="V68" s="3">
        <v>4.58</v>
      </c>
      <c r="W68" s="3">
        <v>6.12</v>
      </c>
      <c r="X68" s="10">
        <f t="shared" si="141"/>
        <v>4.7266666666666666</v>
      </c>
      <c r="Y68" s="10">
        <f t="shared" si="131"/>
        <v>1.3260970301351782</v>
      </c>
      <c r="Z68" s="8">
        <v>1064</v>
      </c>
      <c r="AA68" s="6">
        <v>1064</v>
      </c>
      <c r="AB68" s="4">
        <f t="shared" si="132"/>
        <v>0</v>
      </c>
      <c r="AC68" s="6">
        <v>1056</v>
      </c>
      <c r="AD68" s="6">
        <v>1056</v>
      </c>
      <c r="AE68" s="4">
        <f t="shared" si="133"/>
        <v>0</v>
      </c>
      <c r="AF68" s="4">
        <f t="shared" si="124"/>
        <v>0</v>
      </c>
      <c r="AG68" s="9">
        <f t="shared" si="134"/>
        <v>0</v>
      </c>
      <c r="AH68" s="9">
        <f t="shared" si="125"/>
        <v>0</v>
      </c>
      <c r="AI68" s="9">
        <f t="shared" si="135"/>
        <v>0</v>
      </c>
      <c r="AJ68" s="8">
        <v>1065</v>
      </c>
      <c r="AK68" s="6">
        <v>1067</v>
      </c>
      <c r="AL68" s="4">
        <f t="shared" si="126"/>
        <v>2</v>
      </c>
      <c r="AM68" s="6">
        <v>1052</v>
      </c>
      <c r="AN68" s="6">
        <v>1055</v>
      </c>
      <c r="AO68" s="4">
        <f t="shared" si="127"/>
        <v>3</v>
      </c>
      <c r="AP68" s="6">
        <v>1055</v>
      </c>
      <c r="AQ68" s="7">
        <v>1056</v>
      </c>
      <c r="AR68" s="5">
        <f t="shared" si="128"/>
        <v>1</v>
      </c>
      <c r="AS68" s="4">
        <f t="shared" si="136"/>
        <v>2</v>
      </c>
      <c r="AT68" s="4">
        <f t="shared" si="137"/>
        <v>0.4</v>
      </c>
      <c r="AU68" s="4">
        <f t="shared" si="129"/>
        <v>1</v>
      </c>
      <c r="AV68" s="9">
        <f t="shared" si="138"/>
        <v>0.2</v>
      </c>
      <c r="BY68" t="s">
        <v>10</v>
      </c>
    </row>
    <row r="69" spans="2:90" x14ac:dyDescent="0.25">
      <c r="B69" s="11">
        <v>5</v>
      </c>
      <c r="C69" s="12"/>
      <c r="D69" s="12"/>
      <c r="E69" s="12"/>
      <c r="F69" s="11"/>
      <c r="G69" s="11"/>
      <c r="H69" s="11"/>
      <c r="I69" s="11"/>
      <c r="J69" s="11"/>
      <c r="K69" s="11"/>
      <c r="L69" s="3"/>
      <c r="M69" s="3"/>
      <c r="N69" s="10"/>
      <c r="O69" s="10"/>
      <c r="P69" s="3">
        <v>4.3600000000000003</v>
      </c>
      <c r="Q69" s="3">
        <v>3.24</v>
      </c>
      <c r="R69" s="3">
        <v>3.41</v>
      </c>
      <c r="S69" s="10">
        <f t="shared" si="140"/>
        <v>3.6700000000000004</v>
      </c>
      <c r="T69" s="10">
        <f t="shared" si="130"/>
        <v>0.60357269653290324</v>
      </c>
      <c r="U69" s="3">
        <v>1.68</v>
      </c>
      <c r="V69" s="3">
        <v>3.51</v>
      </c>
      <c r="W69" s="3">
        <v>3.9</v>
      </c>
      <c r="X69" s="10">
        <f t="shared" si="141"/>
        <v>3.03</v>
      </c>
      <c r="Y69" s="10">
        <f t="shared" si="131"/>
        <v>1.1852847759083045</v>
      </c>
      <c r="Z69" s="8">
        <v>1064</v>
      </c>
      <c r="AA69" s="6">
        <v>1064</v>
      </c>
      <c r="AB69" s="4">
        <f t="shared" si="132"/>
        <v>0</v>
      </c>
      <c r="AC69" s="6">
        <v>1056</v>
      </c>
      <c r="AD69" s="6">
        <v>1056</v>
      </c>
      <c r="AE69" s="4">
        <f t="shared" si="133"/>
        <v>0</v>
      </c>
      <c r="AF69" s="4">
        <f t="shared" si="124"/>
        <v>0</v>
      </c>
      <c r="AG69" s="9">
        <f>AF69*200/1000</f>
        <v>0</v>
      </c>
      <c r="AH69" s="9">
        <f t="shared" si="125"/>
        <v>0</v>
      </c>
      <c r="AI69" s="9">
        <f t="shared" si="135"/>
        <v>0</v>
      </c>
      <c r="AJ69" s="8">
        <v>1065</v>
      </c>
      <c r="AK69" s="6">
        <v>1069</v>
      </c>
      <c r="AL69" s="4">
        <f t="shared" si="126"/>
        <v>4</v>
      </c>
      <c r="AM69" s="6">
        <v>1052</v>
      </c>
      <c r="AN69" s="6">
        <v>1055</v>
      </c>
      <c r="AO69" s="4">
        <f t="shared" si="127"/>
        <v>3</v>
      </c>
      <c r="AP69" s="6">
        <v>1055</v>
      </c>
      <c r="AQ69" s="7">
        <v>1060</v>
      </c>
      <c r="AR69" s="5">
        <f t="shared" si="128"/>
        <v>5</v>
      </c>
      <c r="AS69" s="4">
        <f t="shared" si="136"/>
        <v>4</v>
      </c>
      <c r="AT69" s="4">
        <f>AS69*200/1000</f>
        <v>0.8</v>
      </c>
      <c r="AU69" s="4">
        <f t="shared" si="129"/>
        <v>1</v>
      </c>
      <c r="AV69" s="9">
        <f t="shared" si="138"/>
        <v>0.2</v>
      </c>
      <c r="BY69" t="s">
        <v>9</v>
      </c>
      <c r="BZ69" t="s">
        <v>8</v>
      </c>
      <c r="CA69" t="s">
        <v>1</v>
      </c>
      <c r="CB69" t="s">
        <v>0</v>
      </c>
      <c r="CC69" t="s">
        <v>7</v>
      </c>
      <c r="CD69" t="s">
        <v>6</v>
      </c>
      <c r="CE69" t="s">
        <v>5</v>
      </c>
      <c r="CF69" t="s">
        <v>1</v>
      </c>
      <c r="CG69" t="s">
        <v>0</v>
      </c>
      <c r="CH69" t="s">
        <v>4</v>
      </c>
      <c r="CI69" t="s">
        <v>3</v>
      </c>
      <c r="CJ69" t="s">
        <v>2</v>
      </c>
      <c r="CK69" t="s">
        <v>1</v>
      </c>
      <c r="CL69" t="s">
        <v>0</v>
      </c>
    </row>
    <row r="70" spans="2:90" x14ac:dyDescent="0.25">
      <c r="B70" s="11">
        <v>6</v>
      </c>
      <c r="C70" s="11"/>
      <c r="D70" s="11"/>
      <c r="E70" s="11"/>
      <c r="F70" s="11"/>
      <c r="G70" s="11"/>
      <c r="H70" s="11"/>
      <c r="I70" s="11"/>
      <c r="J70" s="11"/>
      <c r="K70" s="11"/>
      <c r="L70" s="3">
        <v>0.26300000000000001</v>
      </c>
      <c r="M70" s="3">
        <v>0.26</v>
      </c>
      <c r="N70" s="10">
        <f t="shared" si="139"/>
        <v>0.26150000000000001</v>
      </c>
      <c r="O70" s="10">
        <f t="shared" si="123"/>
        <v>2.1213203435596446E-3</v>
      </c>
      <c r="P70" s="3">
        <v>4.87</v>
      </c>
      <c r="Q70" s="3">
        <v>3.58</v>
      </c>
      <c r="R70" s="3">
        <v>4.0999999999999996</v>
      </c>
      <c r="S70" s="10">
        <f t="shared" si="140"/>
        <v>4.1833333333333327</v>
      </c>
      <c r="T70" s="10">
        <f t="shared" si="130"/>
        <v>0.64902490964009762</v>
      </c>
      <c r="U70" s="3">
        <v>1.98</v>
      </c>
      <c r="V70" s="3">
        <v>4.43</v>
      </c>
      <c r="W70" s="3">
        <v>6.25</v>
      </c>
      <c r="X70" s="10">
        <f t="shared" si="141"/>
        <v>4.22</v>
      </c>
      <c r="Y70" s="10">
        <f t="shared" si="131"/>
        <v>2.1427319011019557</v>
      </c>
      <c r="Z70" s="8">
        <v>1064</v>
      </c>
      <c r="AA70" s="6">
        <v>1064</v>
      </c>
      <c r="AB70" s="4">
        <f t="shared" si="132"/>
        <v>0</v>
      </c>
      <c r="AC70" s="6">
        <v>1056</v>
      </c>
      <c r="AD70" s="6">
        <v>1056</v>
      </c>
      <c r="AE70" s="4">
        <f t="shared" si="133"/>
        <v>0</v>
      </c>
      <c r="AF70" s="4">
        <f t="shared" si="124"/>
        <v>0</v>
      </c>
      <c r="AG70" s="9">
        <f t="shared" si="134"/>
        <v>0</v>
      </c>
      <c r="AH70" s="9">
        <f t="shared" si="125"/>
        <v>0</v>
      </c>
      <c r="AI70" s="9">
        <f t="shared" si="135"/>
        <v>0</v>
      </c>
      <c r="AJ70" s="8">
        <v>1065</v>
      </c>
      <c r="AK70" s="6">
        <v>1071</v>
      </c>
      <c r="AL70" s="4">
        <f t="shared" si="126"/>
        <v>6</v>
      </c>
      <c r="AM70" s="6">
        <v>1052</v>
      </c>
      <c r="AN70" s="6">
        <v>1058</v>
      </c>
      <c r="AO70" s="4">
        <f t="shared" si="127"/>
        <v>6</v>
      </c>
      <c r="AP70" s="6">
        <v>1055</v>
      </c>
      <c r="AQ70" s="7">
        <v>1061</v>
      </c>
      <c r="AR70" s="5">
        <f t="shared" si="128"/>
        <v>6</v>
      </c>
      <c r="AS70" s="4">
        <f t="shared" si="136"/>
        <v>6</v>
      </c>
      <c r="AT70" s="4">
        <f t="shared" si="137"/>
        <v>1.2</v>
      </c>
      <c r="AU70" s="4">
        <f t="shared" si="129"/>
        <v>0</v>
      </c>
      <c r="AV70" s="9">
        <f t="shared" si="138"/>
        <v>0</v>
      </c>
      <c r="BY70">
        <v>6.86</v>
      </c>
      <c r="BZ70">
        <v>6.86</v>
      </c>
      <c r="CA70">
        <v>6.86</v>
      </c>
      <c r="CB70">
        <v>0</v>
      </c>
      <c r="CC70">
        <v>7.79</v>
      </c>
      <c r="CD70">
        <v>6.86</v>
      </c>
      <c r="CE70">
        <v>6.8</v>
      </c>
      <c r="CF70">
        <v>7.1499999999999995</v>
      </c>
      <c r="CG70">
        <v>0.55506756345511665</v>
      </c>
      <c r="CH70">
        <v>4.99</v>
      </c>
      <c r="CI70">
        <v>5.05</v>
      </c>
      <c r="CJ70">
        <v>5.04</v>
      </c>
      <c r="CK70">
        <v>5.0266666666666664</v>
      </c>
      <c r="CL70">
        <v>3.2145502536643E-2</v>
      </c>
    </row>
    <row r="71" spans="2:90" x14ac:dyDescent="0.25">
      <c r="B71" s="11">
        <v>7</v>
      </c>
      <c r="C71" s="11"/>
      <c r="D71" s="11"/>
      <c r="E71" s="11"/>
      <c r="F71" s="11"/>
      <c r="G71" s="11"/>
      <c r="H71" s="11"/>
      <c r="I71" s="11"/>
      <c r="J71" s="11"/>
      <c r="K71" s="11"/>
      <c r="L71" s="3">
        <v>0.28499999999999998</v>
      </c>
      <c r="M71" s="3">
        <v>0.30099999999999999</v>
      </c>
      <c r="N71" s="10">
        <f t="shared" si="139"/>
        <v>0.29299999999999998</v>
      </c>
      <c r="O71" s="10">
        <f t="shared" si="123"/>
        <v>1.1313708498984771E-2</v>
      </c>
      <c r="P71" s="3">
        <v>4.49</v>
      </c>
      <c r="Q71" s="3">
        <v>4.2699999999999996</v>
      </c>
      <c r="R71" s="3">
        <v>4.93</v>
      </c>
      <c r="S71" s="10">
        <f t="shared" si="140"/>
        <v>4.5633333333333335</v>
      </c>
      <c r="T71" s="10">
        <f t="shared" si="130"/>
        <v>0.33605555096342826</v>
      </c>
      <c r="U71" s="3">
        <v>2.74</v>
      </c>
      <c r="V71" s="3">
        <v>7.26</v>
      </c>
      <c r="W71" s="3">
        <v>6.54</v>
      </c>
      <c r="X71" s="10">
        <f t="shared" si="141"/>
        <v>5.5133333333333328</v>
      </c>
      <c r="Y71" s="47">
        <f t="shared" si="131"/>
        <v>2.4286072826485006</v>
      </c>
      <c r="Z71" s="8">
        <v>1064</v>
      </c>
      <c r="AA71" s="6">
        <v>1064</v>
      </c>
      <c r="AB71" s="4">
        <f t="shared" si="132"/>
        <v>0</v>
      </c>
      <c r="AC71" s="6">
        <v>1056</v>
      </c>
      <c r="AD71" s="6">
        <v>1056</v>
      </c>
      <c r="AE71" s="4">
        <f t="shared" si="133"/>
        <v>0</v>
      </c>
      <c r="AF71" s="4">
        <f t="shared" si="124"/>
        <v>0</v>
      </c>
      <c r="AG71" s="9">
        <f t="shared" si="134"/>
        <v>0</v>
      </c>
      <c r="AH71" s="9">
        <f t="shared" si="125"/>
        <v>0</v>
      </c>
      <c r="AI71" s="9">
        <f t="shared" si="135"/>
        <v>0</v>
      </c>
      <c r="AJ71" s="8">
        <v>1065</v>
      </c>
      <c r="AK71" s="6">
        <v>1073</v>
      </c>
      <c r="AL71" s="4">
        <f t="shared" si="126"/>
        <v>8</v>
      </c>
      <c r="AM71" s="6">
        <v>1052</v>
      </c>
      <c r="AN71" s="6">
        <v>1059</v>
      </c>
      <c r="AO71" s="4">
        <f t="shared" si="127"/>
        <v>7</v>
      </c>
      <c r="AP71" s="6">
        <v>1055</v>
      </c>
      <c r="AQ71" s="7">
        <v>1064</v>
      </c>
      <c r="AR71" s="5">
        <f t="shared" si="128"/>
        <v>9</v>
      </c>
      <c r="AS71" s="4">
        <f t="shared" si="136"/>
        <v>8</v>
      </c>
      <c r="AT71" s="4">
        <f t="shared" si="137"/>
        <v>1.6</v>
      </c>
      <c r="AU71" s="4">
        <f t="shared" si="129"/>
        <v>1</v>
      </c>
      <c r="AV71" s="4">
        <f t="shared" si="138"/>
        <v>0.2</v>
      </c>
      <c r="BY71">
        <v>7.26</v>
      </c>
      <c r="BZ71">
        <v>7.54</v>
      </c>
      <c r="CA71">
        <v>7.4</v>
      </c>
      <c r="CB71">
        <v>0.19798989873223347</v>
      </c>
      <c r="CC71">
        <v>7.2</v>
      </c>
      <c r="CD71">
        <v>6.87</v>
      </c>
      <c r="CE71">
        <v>6.8</v>
      </c>
      <c r="CF71">
        <v>6.835</v>
      </c>
      <c r="CG71">
        <v>0.21361959960016166</v>
      </c>
      <c r="CH71">
        <v>4.88</v>
      </c>
      <c r="CI71">
        <v>4.8600000000000003</v>
      </c>
      <c r="CJ71">
        <v>4.8600000000000003</v>
      </c>
      <c r="CK71">
        <v>4.8600000000000003</v>
      </c>
      <c r="CL71">
        <v>1.154700538379227E-2</v>
      </c>
    </row>
    <row r="72" spans="2:90" x14ac:dyDescent="0.25">
      <c r="BY72">
        <v>6.83</v>
      </c>
      <c r="BZ72">
        <v>6.83</v>
      </c>
      <c r="CA72">
        <v>6.83</v>
      </c>
      <c r="CB72">
        <v>0</v>
      </c>
      <c r="CC72">
        <v>6.74</v>
      </c>
      <c r="CD72">
        <v>6.81</v>
      </c>
      <c r="CE72">
        <v>6.83</v>
      </c>
      <c r="CF72">
        <v>6.7933333333333339</v>
      </c>
      <c r="CG72">
        <v>4.725815626252592E-2</v>
      </c>
      <c r="CH72">
        <v>4.71</v>
      </c>
      <c r="CI72">
        <v>4.71</v>
      </c>
      <c r="CJ72">
        <v>4.71</v>
      </c>
      <c r="CK72">
        <v>4.71</v>
      </c>
      <c r="CL72">
        <v>0</v>
      </c>
    </row>
    <row r="73" spans="2:90" x14ac:dyDescent="0.25">
      <c r="BY73">
        <v>7.62</v>
      </c>
      <c r="BZ73">
        <v>7.83</v>
      </c>
      <c r="CA73">
        <v>7.7249999999999996</v>
      </c>
      <c r="CB73">
        <v>0.14849242404917495</v>
      </c>
      <c r="CC73">
        <v>6.54</v>
      </c>
      <c r="CD73">
        <v>6.56</v>
      </c>
      <c r="CE73">
        <v>6.96</v>
      </c>
      <c r="CF73">
        <v>6.6866666666666665</v>
      </c>
      <c r="CG73">
        <v>0.23692474191889154</v>
      </c>
      <c r="CH73">
        <v>4.68</v>
      </c>
      <c r="CI73">
        <v>4.68</v>
      </c>
      <c r="CJ73">
        <v>4.68</v>
      </c>
      <c r="CK73">
        <v>4.68</v>
      </c>
      <c r="CL73">
        <v>0</v>
      </c>
    </row>
    <row r="74" spans="2:90" x14ac:dyDescent="0.25">
      <c r="BY74">
        <v>6.73</v>
      </c>
      <c r="BZ74">
        <v>7.39</v>
      </c>
      <c r="CA74">
        <v>7.0600000000000005</v>
      </c>
      <c r="CB74">
        <v>0.46669047558312082</v>
      </c>
      <c r="CC74">
        <v>6.64</v>
      </c>
      <c r="CD74">
        <v>6.69</v>
      </c>
      <c r="CE74">
        <v>6.42</v>
      </c>
      <c r="CF74">
        <v>6.583333333333333</v>
      </c>
      <c r="CG74">
        <v>0.14364307617610175</v>
      </c>
      <c r="CH74">
        <v>4.68</v>
      </c>
      <c r="CI74">
        <v>4.68</v>
      </c>
      <c r="CJ74">
        <v>4.68</v>
      </c>
      <c r="CK74">
        <v>4.68</v>
      </c>
      <c r="CL74">
        <v>0</v>
      </c>
    </row>
    <row r="75" spans="2:90" x14ac:dyDescent="0.25">
      <c r="BY75">
        <v>7.03</v>
      </c>
      <c r="BZ75">
        <v>6.65</v>
      </c>
      <c r="CA75">
        <v>6.84</v>
      </c>
      <c r="CB75">
        <v>0.268700576850888</v>
      </c>
      <c r="CC75">
        <v>6.52</v>
      </c>
      <c r="CD75">
        <v>6.49</v>
      </c>
      <c r="CE75">
        <v>6.78</v>
      </c>
      <c r="CF75">
        <v>6.5966666666666667</v>
      </c>
      <c r="CG75">
        <v>0.15947831618540931</v>
      </c>
      <c r="CH75">
        <v>4.6900000000000004</v>
      </c>
      <c r="CI75">
        <v>4.6900000000000004</v>
      </c>
      <c r="CJ75">
        <v>4.68</v>
      </c>
      <c r="CK75">
        <v>4.6866666666666665</v>
      </c>
      <c r="CL75">
        <v>5.7735026918966474E-3</v>
      </c>
    </row>
    <row r="76" spans="2:90" x14ac:dyDescent="0.25">
      <c r="BY76">
        <v>6.93</v>
      </c>
      <c r="BZ76">
        <v>6.54</v>
      </c>
      <c r="CA76">
        <v>6.7349999999999994</v>
      </c>
      <c r="CB76">
        <v>0.27577164466275333</v>
      </c>
      <c r="CC76">
        <v>6.36</v>
      </c>
      <c r="CD76">
        <v>6.37</v>
      </c>
      <c r="CE76">
        <v>6.42</v>
      </c>
      <c r="CF76">
        <v>6.3833333333333329</v>
      </c>
      <c r="CG76">
        <v>3.2145502536643007E-2</v>
      </c>
      <c r="CH76">
        <v>4.67</v>
      </c>
      <c r="CI76">
        <v>4.67</v>
      </c>
      <c r="CJ76">
        <v>4.67</v>
      </c>
      <c r="CK76">
        <v>4.67</v>
      </c>
      <c r="CL76">
        <v>0</v>
      </c>
    </row>
    <row r="77" spans="2:90" x14ac:dyDescent="0.25">
      <c r="BY77">
        <v>7.27</v>
      </c>
      <c r="BZ77">
        <v>6.75</v>
      </c>
      <c r="CA77">
        <v>7.01</v>
      </c>
      <c r="CB77">
        <v>0.36769552621700441</v>
      </c>
      <c r="CC77">
        <v>7</v>
      </c>
      <c r="CD77">
        <v>6.46</v>
      </c>
      <c r="CE77">
        <v>6.66</v>
      </c>
      <c r="CF77">
        <v>6.706666666666667</v>
      </c>
      <c r="CG77">
        <v>0.27300793639257692</v>
      </c>
      <c r="CH77">
        <v>4.67</v>
      </c>
      <c r="CI77">
        <v>4.66</v>
      </c>
      <c r="CJ77">
        <v>4.66</v>
      </c>
      <c r="CK77">
        <v>4.6633333333333331</v>
      </c>
      <c r="CL77">
        <v>5.7735026918961348E-3</v>
      </c>
    </row>
    <row r="78" spans="2:90" x14ac:dyDescent="0.25">
      <c r="BY78" t="s">
        <v>46</v>
      </c>
    </row>
    <row r="79" spans="2:90" x14ac:dyDescent="0.25">
      <c r="BY79" t="s">
        <v>10</v>
      </c>
    </row>
    <row r="80" spans="2:90" x14ac:dyDescent="0.25">
      <c r="BY80" t="s">
        <v>9</v>
      </c>
      <c r="BZ80" t="s">
        <v>8</v>
      </c>
      <c r="CA80" t="s">
        <v>1</v>
      </c>
      <c r="CB80" t="s">
        <v>0</v>
      </c>
      <c r="CC80" t="s">
        <v>7</v>
      </c>
      <c r="CD80" t="s">
        <v>6</v>
      </c>
      <c r="CE80" t="s">
        <v>5</v>
      </c>
      <c r="CF80" t="s">
        <v>1</v>
      </c>
      <c r="CG80" t="s">
        <v>0</v>
      </c>
      <c r="CH80" t="s">
        <v>4</v>
      </c>
      <c r="CI80" t="s">
        <v>3</v>
      </c>
      <c r="CJ80" t="s">
        <v>2</v>
      </c>
      <c r="CK80" t="s">
        <v>1</v>
      </c>
      <c r="CL80" t="s">
        <v>0</v>
      </c>
    </row>
    <row r="81" spans="77:90" x14ac:dyDescent="0.25">
      <c r="BY81">
        <v>6.7</v>
      </c>
      <c r="BZ81">
        <v>7.78</v>
      </c>
      <c r="CA81">
        <v>7.24</v>
      </c>
      <c r="CB81">
        <v>0.7636753236814714</v>
      </c>
      <c r="CC81">
        <v>7.84</v>
      </c>
      <c r="CD81">
        <v>7.86</v>
      </c>
      <c r="CE81">
        <v>6.86</v>
      </c>
      <c r="CF81">
        <v>7.52</v>
      </c>
      <c r="CG81">
        <v>0.57166423711825798</v>
      </c>
      <c r="CH81">
        <v>4.91</v>
      </c>
      <c r="CI81">
        <v>5.08</v>
      </c>
      <c r="CJ81">
        <v>5.04</v>
      </c>
      <c r="CK81">
        <v>5.0100000000000007</v>
      </c>
      <c r="CL81">
        <v>8.8881944173155827E-2</v>
      </c>
    </row>
    <row r="82" spans="77:90" x14ac:dyDescent="0.25">
      <c r="BY82">
        <v>7.86</v>
      </c>
      <c r="BZ82">
        <v>6.85</v>
      </c>
      <c r="CA82">
        <v>7.3550000000000004</v>
      </c>
      <c r="CB82">
        <v>0.71417784899841352</v>
      </c>
      <c r="CC82">
        <v>6.9</v>
      </c>
      <c r="CD82">
        <v>6.7</v>
      </c>
      <c r="CE82">
        <v>7.16</v>
      </c>
      <c r="CF82">
        <v>6.93</v>
      </c>
      <c r="CG82">
        <v>0.2306512518934159</v>
      </c>
      <c r="CH82">
        <v>4.8600000000000003</v>
      </c>
      <c r="CI82">
        <v>4.8499999999999996</v>
      </c>
      <c r="CJ82">
        <v>4.8600000000000003</v>
      </c>
      <c r="CK82">
        <v>4.8550000000000004</v>
      </c>
      <c r="CL82">
        <v>5.7735026918966474E-3</v>
      </c>
    </row>
    <row r="83" spans="77:90" x14ac:dyDescent="0.25">
      <c r="BY83">
        <v>7.33</v>
      </c>
      <c r="BZ83">
        <v>6.93</v>
      </c>
      <c r="CA83">
        <v>7.13</v>
      </c>
      <c r="CB83">
        <v>0.28284271247461928</v>
      </c>
      <c r="CC83">
        <v>6.55</v>
      </c>
      <c r="CD83">
        <v>7.02</v>
      </c>
      <c r="CE83">
        <v>6.61</v>
      </c>
      <c r="CF83">
        <v>6.7266666666666666</v>
      </c>
      <c r="CG83">
        <v>0.25579940057266204</v>
      </c>
      <c r="CH83">
        <v>4.75</v>
      </c>
      <c r="CI83">
        <v>4.75</v>
      </c>
      <c r="CJ83">
        <v>4.75</v>
      </c>
      <c r="CK83">
        <v>4.75</v>
      </c>
      <c r="CL83">
        <v>0</v>
      </c>
    </row>
    <row r="84" spans="77:90" x14ac:dyDescent="0.25">
      <c r="BY84">
        <v>7.8</v>
      </c>
      <c r="BZ84">
        <v>7.52</v>
      </c>
      <c r="CA84">
        <v>7.66</v>
      </c>
      <c r="CB84">
        <v>0.19798989873223347</v>
      </c>
      <c r="CC84">
        <v>6.99</v>
      </c>
      <c r="CD84">
        <v>6.99</v>
      </c>
      <c r="CE84">
        <v>6.93</v>
      </c>
      <c r="CF84">
        <v>6.97</v>
      </c>
      <c r="CG84">
        <v>3.4641016151377831E-2</v>
      </c>
      <c r="CH84">
        <v>4.7</v>
      </c>
      <c r="CI84">
        <v>4.71</v>
      </c>
      <c r="CJ84">
        <v>4.71</v>
      </c>
      <c r="CK84">
        <v>4.706666666666667</v>
      </c>
      <c r="CL84">
        <v>5.7735026918961348E-3</v>
      </c>
    </row>
    <row r="85" spans="77:90" x14ac:dyDescent="0.25">
      <c r="BY85">
        <v>7.47</v>
      </c>
      <c r="BZ85">
        <v>6.81</v>
      </c>
      <c r="CA85">
        <v>7.14</v>
      </c>
      <c r="CB85">
        <v>0.46669047558312149</v>
      </c>
      <c r="CC85">
        <v>6.48</v>
      </c>
      <c r="CD85">
        <v>6.58</v>
      </c>
      <c r="CE85">
        <v>6.54</v>
      </c>
      <c r="CF85">
        <v>6.5333333333333341</v>
      </c>
      <c r="CG85">
        <v>5.033222956847147E-2</v>
      </c>
      <c r="CH85">
        <v>4.68</v>
      </c>
      <c r="CI85">
        <v>4.68</v>
      </c>
      <c r="CJ85">
        <v>4.68</v>
      </c>
      <c r="CK85">
        <v>4.68</v>
      </c>
      <c r="CL85">
        <v>0</v>
      </c>
    </row>
    <row r="86" spans="77:90" x14ac:dyDescent="0.25">
      <c r="BY86">
        <v>6.6</v>
      </c>
      <c r="BZ86">
        <v>6.92</v>
      </c>
      <c r="CA86">
        <v>6.76</v>
      </c>
      <c r="CB86">
        <v>0.22627416997969541</v>
      </c>
      <c r="CC86">
        <v>6.39</v>
      </c>
      <c r="CD86">
        <v>6.47</v>
      </c>
      <c r="CE86">
        <v>6.37</v>
      </c>
      <c r="CF86">
        <v>6.41</v>
      </c>
      <c r="CG86">
        <v>5.291502622129169E-2</v>
      </c>
      <c r="CH86">
        <v>4.68</v>
      </c>
      <c r="CI86">
        <v>4.68</v>
      </c>
      <c r="CJ86">
        <v>4.68</v>
      </c>
      <c r="CK86">
        <v>4.68</v>
      </c>
      <c r="CL86">
        <v>0</v>
      </c>
    </row>
    <row r="87" spans="77:90" x14ac:dyDescent="0.25">
      <c r="BY87">
        <v>6.62</v>
      </c>
      <c r="BZ87">
        <v>6.66</v>
      </c>
      <c r="CA87">
        <v>6.6400000000000006</v>
      </c>
      <c r="CB87">
        <v>2.8284271247461926E-2</v>
      </c>
      <c r="CC87">
        <v>6.35</v>
      </c>
      <c r="CD87">
        <v>6.39</v>
      </c>
      <c r="CE87">
        <v>6.45</v>
      </c>
      <c r="CF87">
        <v>6.3966666666666656</v>
      </c>
      <c r="CG87">
        <v>5.0332229568471942E-2</v>
      </c>
      <c r="CH87">
        <v>4.67</v>
      </c>
      <c r="CI87">
        <v>4.6900000000000004</v>
      </c>
      <c r="CJ87">
        <v>4.6900000000000004</v>
      </c>
      <c r="CK87">
        <v>4.6833333333333336</v>
      </c>
      <c r="CL87">
        <v>1.1547005383792781E-2</v>
      </c>
    </row>
    <row r="88" spans="77:90" x14ac:dyDescent="0.25">
      <c r="BY88">
        <v>6.77</v>
      </c>
      <c r="BZ88">
        <v>7.38</v>
      </c>
      <c r="CA88">
        <v>7.0749999999999993</v>
      </c>
      <c r="CB88">
        <v>0.43133513652379424</v>
      </c>
      <c r="CC88">
        <v>6.67</v>
      </c>
      <c r="CD88">
        <v>6.6</v>
      </c>
      <c r="CE88">
        <v>6.35</v>
      </c>
      <c r="CF88">
        <v>6.5399999999999991</v>
      </c>
      <c r="CG88">
        <v>0.16822603841260733</v>
      </c>
      <c r="CH88">
        <v>4.66</v>
      </c>
      <c r="CI88">
        <v>4.6900000000000004</v>
      </c>
      <c r="CJ88">
        <v>4.67</v>
      </c>
      <c r="CK88">
        <v>4.6733333333333338</v>
      </c>
      <c r="CL88">
        <v>1.5275252316519626E-2</v>
      </c>
    </row>
  </sheetData>
  <mergeCells count="30">
    <mergeCell ref="AW32:AY32"/>
    <mergeCell ref="AZ32:BB32"/>
    <mergeCell ref="BC32:BE32"/>
    <mergeCell ref="Z32:AB32"/>
    <mergeCell ref="AC32:AE32"/>
    <mergeCell ref="AJ32:AL32"/>
    <mergeCell ref="AM32:AO32"/>
    <mergeCell ref="AP32:AR32"/>
    <mergeCell ref="AW12:AY12"/>
    <mergeCell ref="AZ12:BB12"/>
    <mergeCell ref="BC12:BE12"/>
    <mergeCell ref="Z22:AB22"/>
    <mergeCell ref="AC22:AE22"/>
    <mergeCell ref="AJ22:AL22"/>
    <mergeCell ref="AM22:AO22"/>
    <mergeCell ref="AP22:AR22"/>
    <mergeCell ref="AW22:AY22"/>
    <mergeCell ref="AZ22:BB22"/>
    <mergeCell ref="BC22:BE22"/>
    <mergeCell ref="Z12:AB12"/>
    <mergeCell ref="AC12:AE12"/>
    <mergeCell ref="AJ12:AL12"/>
    <mergeCell ref="AM12:AO12"/>
    <mergeCell ref="AP12:AR12"/>
    <mergeCell ref="Z62:AB62"/>
    <mergeCell ref="AC62:AE62"/>
    <mergeCell ref="Z42:AB42"/>
    <mergeCell ref="AC42:AE42"/>
    <mergeCell ref="Z52:AB52"/>
    <mergeCell ref="AC52:AE52"/>
  </mergeCells>
  <phoneticPr fontId="2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E217A-9187-4FAB-BAC7-C2D6FE135591}">
  <dimension ref="A1:AY23"/>
  <sheetViews>
    <sheetView topLeftCell="D1" workbookViewId="0">
      <selection activeCell="D20" sqref="D20"/>
    </sheetView>
  </sheetViews>
  <sheetFormatPr defaultRowHeight="15" x14ac:dyDescent="0.25"/>
  <sheetData>
    <row r="1" spans="1:51" x14ac:dyDescent="0.25">
      <c r="A1" s="11"/>
      <c r="B1" s="11" t="s">
        <v>55</v>
      </c>
      <c r="C1" s="66" t="s">
        <v>38</v>
      </c>
      <c r="D1" s="66"/>
      <c r="E1" s="66"/>
      <c r="F1" s="66"/>
      <c r="G1" s="66"/>
      <c r="H1" s="66"/>
      <c r="I1" s="67" t="s">
        <v>33</v>
      </c>
      <c r="J1" s="68"/>
      <c r="K1" s="68"/>
      <c r="L1" s="68"/>
      <c r="M1" s="68"/>
      <c r="N1" s="68"/>
      <c r="O1" s="69" t="s">
        <v>23</v>
      </c>
      <c r="P1" s="69"/>
      <c r="Q1" s="69"/>
      <c r="R1" s="69"/>
      <c r="S1" s="69"/>
      <c r="T1" s="69"/>
      <c r="U1" s="70" t="s">
        <v>11</v>
      </c>
      <c r="V1" s="70"/>
      <c r="W1" s="70"/>
      <c r="X1" s="70"/>
      <c r="Y1" s="70"/>
      <c r="Z1" s="70"/>
    </row>
    <row r="2" spans="1:51" x14ac:dyDescent="0.25">
      <c r="A2" s="11"/>
      <c r="B2" s="11" t="s">
        <v>21</v>
      </c>
      <c r="C2" s="66" t="s">
        <v>4</v>
      </c>
      <c r="D2" s="66" t="s">
        <v>3</v>
      </c>
      <c r="E2" s="66" t="s">
        <v>2</v>
      </c>
      <c r="F2" s="66" t="s">
        <v>1</v>
      </c>
      <c r="G2" s="66" t="s">
        <v>0</v>
      </c>
      <c r="H2" s="66" t="s">
        <v>56</v>
      </c>
      <c r="I2" s="67" t="s">
        <v>4</v>
      </c>
      <c r="J2" s="67" t="s">
        <v>3</v>
      </c>
      <c r="K2" s="67" t="s">
        <v>2</v>
      </c>
      <c r="L2" s="67" t="s">
        <v>1</v>
      </c>
      <c r="M2" s="67" t="s">
        <v>0</v>
      </c>
      <c r="N2" s="67" t="s">
        <v>56</v>
      </c>
      <c r="O2" s="17" t="s">
        <v>4</v>
      </c>
      <c r="P2" s="17" t="s">
        <v>3</v>
      </c>
      <c r="Q2" s="17" t="s">
        <v>2</v>
      </c>
      <c r="R2" s="17" t="s">
        <v>1</v>
      </c>
      <c r="S2" s="17" t="s">
        <v>0</v>
      </c>
      <c r="T2" s="17" t="s">
        <v>56</v>
      </c>
      <c r="U2" s="71" t="s">
        <v>4</v>
      </c>
      <c r="V2" s="71" t="s">
        <v>3</v>
      </c>
      <c r="W2" s="71" t="s">
        <v>2</v>
      </c>
      <c r="X2" s="71" t="s">
        <v>1</v>
      </c>
      <c r="Y2" s="71" t="s">
        <v>0</v>
      </c>
      <c r="Z2" s="71" t="s">
        <v>56</v>
      </c>
      <c r="AA2" s="67" t="s">
        <v>57</v>
      </c>
      <c r="AB2" s="67" t="s">
        <v>58</v>
      </c>
      <c r="AC2" s="67" t="s">
        <v>59</v>
      </c>
      <c r="AD2" s="67" t="s">
        <v>60</v>
      </c>
      <c r="AE2" s="67" t="s">
        <v>1</v>
      </c>
      <c r="AF2" s="67" t="s">
        <v>0</v>
      </c>
      <c r="AG2" s="67" t="s">
        <v>56</v>
      </c>
      <c r="AH2" s="66" t="s">
        <v>61</v>
      </c>
      <c r="AI2" s="66" t="s">
        <v>62</v>
      </c>
      <c r="AJ2" s="66" t="s">
        <v>63</v>
      </c>
      <c r="AK2" s="66" t="s">
        <v>1</v>
      </c>
      <c r="AL2" s="66" t="s">
        <v>0</v>
      </c>
      <c r="AM2" s="66" t="s">
        <v>56</v>
      </c>
      <c r="AN2" s="71" t="s">
        <v>64</v>
      </c>
      <c r="AO2" s="71" t="s">
        <v>65</v>
      </c>
      <c r="AP2" s="71" t="s">
        <v>66</v>
      </c>
      <c r="AQ2" s="71" t="s">
        <v>1</v>
      </c>
      <c r="AR2" s="71" t="s">
        <v>0</v>
      </c>
      <c r="AS2" s="71" t="s">
        <v>56</v>
      </c>
      <c r="AT2" s="72" t="s">
        <v>67</v>
      </c>
      <c r="AU2" s="72" t="s">
        <v>68</v>
      </c>
      <c r="AV2" s="72" t="s">
        <v>69</v>
      </c>
      <c r="AW2" s="72" t="s">
        <v>1</v>
      </c>
      <c r="AX2" s="72" t="s">
        <v>0</v>
      </c>
      <c r="AY2" s="72" t="s">
        <v>56</v>
      </c>
    </row>
    <row r="3" spans="1:51" x14ac:dyDescent="0.25">
      <c r="A3" s="31">
        <v>44246</v>
      </c>
      <c r="B3" s="11">
        <v>0</v>
      </c>
      <c r="C3" s="73">
        <v>149.26499999999999</v>
      </c>
      <c r="D3" s="73">
        <v>184.42519999999999</v>
      </c>
      <c r="E3" s="73">
        <v>151.2552</v>
      </c>
      <c r="F3" s="73">
        <f>AVERAGE(C3,D3,E3)</f>
        <v>161.64846666666668</v>
      </c>
      <c r="G3" s="73">
        <f>STDEV(C3:E3)</f>
        <v>19.750314175053855</v>
      </c>
      <c r="H3" s="73">
        <v>0</v>
      </c>
      <c r="I3" s="74"/>
      <c r="J3" s="74">
        <v>216.26839999999996</v>
      </c>
      <c r="K3" s="74">
        <v>161.86960000000002</v>
      </c>
      <c r="L3" s="74">
        <f>AVERAGE(I3,J3,K3)</f>
        <v>189.06899999999999</v>
      </c>
      <c r="M3" s="74">
        <f>STDEV(I3:K3)</f>
        <v>38.465760368410727</v>
      </c>
      <c r="N3" s="74">
        <v>0</v>
      </c>
      <c r="O3" s="75">
        <v>139.31400000000002</v>
      </c>
      <c r="P3" s="75">
        <v>185.08859999999999</v>
      </c>
      <c r="Q3" s="75">
        <v>181.10820000000001</v>
      </c>
      <c r="R3" s="75">
        <f>AVERAGE(O3,P3,Q3)</f>
        <v>168.50360000000001</v>
      </c>
      <c r="S3" s="75">
        <f>STDEV(O3:Q3)</f>
        <v>25.357157907778245</v>
      </c>
      <c r="T3" s="75">
        <v>0</v>
      </c>
      <c r="U3" s="76">
        <v>151.9186</v>
      </c>
      <c r="V3" s="76">
        <v>152.58199999999999</v>
      </c>
      <c r="W3" s="76">
        <v>141.30420000000001</v>
      </c>
      <c r="X3" s="76">
        <f>AVERAGE(U3,V3,W3)</f>
        <v>148.60159999999999</v>
      </c>
      <c r="Y3" s="76">
        <f>STDEV(U3:W3)</f>
        <v>6.3284326622000107</v>
      </c>
      <c r="Z3" s="76">
        <v>0</v>
      </c>
      <c r="AA3" s="67">
        <v>0</v>
      </c>
      <c r="AB3" s="67">
        <v>124.71920000000001</v>
      </c>
      <c r="AC3" s="67">
        <v>190.39580000000004</v>
      </c>
      <c r="AD3" s="67">
        <v>149.92839999999998</v>
      </c>
      <c r="AE3" s="67">
        <f>AVERAGE(AB3:AD3)</f>
        <v>155.01446666666666</v>
      </c>
      <c r="AF3" s="67">
        <f>STDEV(AB3:AD3)</f>
        <v>33.132386006645177</v>
      </c>
      <c r="AG3" s="67">
        <v>0</v>
      </c>
      <c r="AH3" s="66">
        <v>230.86320000000001</v>
      </c>
      <c r="AI3" s="66">
        <v>116.75840000000002</v>
      </c>
      <c r="AJ3" s="66">
        <v>165.85</v>
      </c>
      <c r="AK3" s="66">
        <f>AVERAGE(AH3:AJ3)</f>
        <v>171.15720000000002</v>
      </c>
      <c r="AL3" s="66">
        <f>STDEV(AH3:AJ3)</f>
        <v>57.237235473422253</v>
      </c>
      <c r="AM3" s="66">
        <v>0</v>
      </c>
      <c r="AN3" s="71">
        <v>126.70939999999997</v>
      </c>
      <c r="AO3" s="71">
        <v>190.39580000000004</v>
      </c>
      <c r="AP3" s="71">
        <v>255.40899999999999</v>
      </c>
      <c r="AQ3" s="71">
        <f>AVERAGE(AN3:AP3)</f>
        <v>190.83806666666669</v>
      </c>
      <c r="AR3" s="71">
        <f>STDEV(AN3:AP3)</f>
        <v>64.350939852447596</v>
      </c>
      <c r="AS3" s="71">
        <v>0</v>
      </c>
      <c r="AT3" s="72">
        <v>199.68340000000003</v>
      </c>
      <c r="AU3" s="72">
        <v>113.44140000000002</v>
      </c>
      <c r="AV3" s="72">
        <v>250.10180000000005</v>
      </c>
      <c r="AW3" s="72">
        <f>AVERAGE(AT3:AV3)</f>
        <v>187.74220000000003</v>
      </c>
      <c r="AX3" s="72">
        <f>STDEV(AT3:AV3)</f>
        <v>69.108323848289174</v>
      </c>
      <c r="AY3" s="72">
        <v>0</v>
      </c>
    </row>
    <row r="4" spans="1:51" x14ac:dyDescent="0.25">
      <c r="A4" s="31">
        <v>44247</v>
      </c>
      <c r="B4" s="11">
        <v>1</v>
      </c>
      <c r="C4" s="77">
        <v>130.68980000000002</v>
      </c>
      <c r="D4" s="73">
        <v>149.92839999999998</v>
      </c>
      <c r="E4" s="73">
        <v>114.76820000000002</v>
      </c>
      <c r="F4" s="73">
        <f t="shared" ref="F4:F10" si="0">AVERAGE(C4,D4,E4)</f>
        <v>131.79546666666667</v>
      </c>
      <c r="G4" s="73">
        <f t="shared" ref="G4:G10" si="1">STDEV(C4:E4)</f>
        <v>17.606157732263249</v>
      </c>
      <c r="H4" s="73">
        <f>F3-F4</f>
        <v>29.853000000000009</v>
      </c>
      <c r="I4" s="78">
        <v>153.90879999999999</v>
      </c>
      <c r="J4" s="74">
        <v>146.6114</v>
      </c>
      <c r="K4" s="74">
        <v>149.26499999999999</v>
      </c>
      <c r="L4" s="74">
        <f t="shared" ref="L4:L10" si="2">AVERAGE(I4,J4,K4)</f>
        <v>149.92839999999998</v>
      </c>
      <c r="M4" s="74">
        <f t="shared" ref="M4:M10" si="3">STDEV(I4:K4)</f>
        <v>3.693654878301428</v>
      </c>
      <c r="N4" s="74">
        <f>L3-L4</f>
        <v>39.140600000000006</v>
      </c>
      <c r="O4" s="79">
        <v>132.01659999999998</v>
      </c>
      <c r="P4" s="75">
        <v>185.75200000000001</v>
      </c>
      <c r="Q4" s="75">
        <v>125.38260000000001</v>
      </c>
      <c r="R4" s="75">
        <f t="shared" ref="R4:R10" si="4">AVERAGE(O4,P4,Q4)</f>
        <v>147.71706666666668</v>
      </c>
      <c r="S4" s="75">
        <f t="shared" ref="S4:S10" si="5">STDEV(O4:Q4)</f>
        <v>33.105809222149013</v>
      </c>
      <c r="T4" s="75">
        <f>R3-R4</f>
        <v>20.786533333333324</v>
      </c>
      <c r="U4" s="80">
        <v>125.38260000000001</v>
      </c>
      <c r="V4" s="76">
        <v>163.19640000000001</v>
      </c>
      <c r="W4" s="76">
        <v>141.96759999999998</v>
      </c>
      <c r="X4" s="76">
        <f t="shared" ref="X4:X10" si="6">AVERAGE(U4,V4,W4)</f>
        <v>143.51553333333334</v>
      </c>
      <c r="Y4" s="76">
        <f t="shared" ref="Y4:Y10" si="7">STDEV(U4:W4)</f>
        <v>18.954364690311568</v>
      </c>
      <c r="Z4" s="76">
        <f>X3-X4</f>
        <v>5.0860666666666532</v>
      </c>
      <c r="AA4" s="67">
        <v>1</v>
      </c>
      <c r="AB4" s="67">
        <v>219.58539999999996</v>
      </c>
      <c r="AC4" s="67">
        <v>206.98080000000004</v>
      </c>
      <c r="AD4" s="67">
        <v>217.59519999999995</v>
      </c>
      <c r="AE4" s="67">
        <f t="shared" ref="AE4:AE10" si="8">AVERAGE(AB4:AD4)</f>
        <v>214.72046666666665</v>
      </c>
      <c r="AF4" s="67">
        <f t="shared" ref="AF4:AF10" si="9">STDEV(AB4:AD4)</f>
        <v>6.7762123707372588</v>
      </c>
      <c r="AG4" s="67">
        <f>AE3-AE4</f>
        <v>-59.705999999999989</v>
      </c>
      <c r="AH4" s="66">
        <v>104.8172</v>
      </c>
      <c r="AI4" s="66">
        <v>150.59180000000001</v>
      </c>
      <c r="AJ4" s="66">
        <v>311.798</v>
      </c>
      <c r="AK4" s="66">
        <f t="shared" ref="AK4:AK10" si="10">AVERAGE(AH4:AJ4)</f>
        <v>189.06899999999999</v>
      </c>
      <c r="AL4" s="66">
        <f t="shared" ref="AL4:AL10" si="11">STDEV(AH4:AJ4)</f>
        <v>108.72273948921634</v>
      </c>
      <c r="AM4" s="66">
        <f>AK3-AK4</f>
        <v>-17.911799999999971</v>
      </c>
      <c r="AN4" s="71">
        <v>205.65400000000002</v>
      </c>
      <c r="AO4" s="71">
        <v>182.435</v>
      </c>
      <c r="AP4" s="71">
        <v>125.38260000000001</v>
      </c>
      <c r="AQ4" s="71">
        <f t="shared" ref="AQ4:AQ10" si="12">AVERAGE(AN4:AP4)</f>
        <v>171.15720000000002</v>
      </c>
      <c r="AR4" s="71">
        <f t="shared" ref="AR4:AR10" si="13">STDEV(AN4:AP4)</f>
        <v>41.306972705827633</v>
      </c>
      <c r="AS4" s="71">
        <f>AQ3-AQ4</f>
        <v>19.680866666666674</v>
      </c>
      <c r="AT4" s="72">
        <v>199.02000000000004</v>
      </c>
      <c r="AU4" s="72">
        <v>116.095</v>
      </c>
      <c r="AV4" s="72">
        <v>221.57559999999998</v>
      </c>
      <c r="AW4" s="72">
        <f t="shared" ref="AW4:AW10" si="14">AVERAGE(AT4:AV4)</f>
        <v>178.89686666666668</v>
      </c>
      <c r="AX4" s="72">
        <f t="shared" ref="AX4:AX10" si="15">STDEV(AT4:AV4)</f>
        <v>55.544978309954644</v>
      </c>
      <c r="AY4" s="72">
        <f>AW3-AW4</f>
        <v>8.8453333333333433</v>
      </c>
    </row>
    <row r="5" spans="1:51" x14ac:dyDescent="0.25">
      <c r="A5" s="31">
        <v>44248</v>
      </c>
      <c r="B5" s="11">
        <v>2</v>
      </c>
      <c r="C5" s="73">
        <v>98.846599999999981</v>
      </c>
      <c r="D5" s="73"/>
      <c r="E5" s="73">
        <v>120.7388</v>
      </c>
      <c r="F5" s="73">
        <f t="shared" si="0"/>
        <v>109.7927</v>
      </c>
      <c r="G5" s="73">
        <f t="shared" si="1"/>
        <v>15.480123075092147</v>
      </c>
      <c r="H5" s="73">
        <f>F4-F5</f>
        <v>22.002766666666673</v>
      </c>
      <c r="I5" s="74">
        <v>116.09500000000001</v>
      </c>
      <c r="J5" s="74">
        <v>133.34339999999997</v>
      </c>
      <c r="K5" s="74">
        <v>126.04599999999999</v>
      </c>
      <c r="L5" s="74">
        <f t="shared" si="2"/>
        <v>125.16146666666667</v>
      </c>
      <c r="M5" s="74">
        <f t="shared" si="3"/>
        <v>8.6581536746198378</v>
      </c>
      <c r="N5" s="74">
        <f>L4-L5</f>
        <v>24.766933333333313</v>
      </c>
      <c r="O5" s="75">
        <v>120.0754</v>
      </c>
      <c r="P5" s="75">
        <v>173.1474</v>
      </c>
      <c r="Q5" s="75"/>
      <c r="R5" s="75">
        <f t="shared" si="4"/>
        <v>146.6114</v>
      </c>
      <c r="S5" s="75">
        <f t="shared" si="5"/>
        <v>37.527571091132394</v>
      </c>
      <c r="T5" s="75">
        <f>R4-R5</f>
        <v>1.1056666666666786</v>
      </c>
      <c r="U5" s="76">
        <v>117.42180000000002</v>
      </c>
      <c r="V5" s="76">
        <v>151.9186</v>
      </c>
      <c r="W5" s="76">
        <v>109.461</v>
      </c>
      <c r="X5" s="76">
        <f t="shared" si="6"/>
        <v>126.26713333333335</v>
      </c>
      <c r="Y5" s="76">
        <f t="shared" si="7"/>
        <v>22.568604094478872</v>
      </c>
      <c r="Z5" s="76">
        <f>X4-X5</f>
        <v>17.24839999999999</v>
      </c>
      <c r="AA5" s="67">
        <v>2</v>
      </c>
      <c r="AB5" s="67">
        <v>126.04599999999999</v>
      </c>
      <c r="AC5" s="67">
        <v>81.598200000000006</v>
      </c>
      <c r="AD5" s="67">
        <v>84.251800000000003</v>
      </c>
      <c r="AE5" s="67">
        <f t="shared" si="8"/>
        <v>97.298666666666676</v>
      </c>
      <c r="AF5" s="67">
        <f t="shared" si="9"/>
        <v>24.931251043085126</v>
      </c>
      <c r="AG5" s="67">
        <f t="shared" ref="AG5:AG10" si="16">AE4-AE5</f>
        <v>117.42179999999998</v>
      </c>
      <c r="AH5" s="66">
        <v>145.28460000000001</v>
      </c>
      <c r="AI5" s="66">
        <v>78.944599999999994</v>
      </c>
      <c r="AJ5" s="66">
        <v>226.21939999999995</v>
      </c>
      <c r="AK5" s="66">
        <f t="shared" si="10"/>
        <v>150.14953333333332</v>
      </c>
      <c r="AL5" s="66">
        <f t="shared" si="11"/>
        <v>73.757829150628694</v>
      </c>
      <c r="AM5" s="66">
        <f t="shared" ref="AM5:AM10" si="17">AK4-AK5</f>
        <v>38.919466666666665</v>
      </c>
      <c r="AN5" s="71">
        <v>112.77800000000001</v>
      </c>
      <c r="AO5" s="71"/>
      <c r="AP5" s="71">
        <v>72.974000000000018</v>
      </c>
      <c r="AQ5" s="71">
        <f t="shared" si="12"/>
        <v>92.876000000000005</v>
      </c>
      <c r="AR5" s="71">
        <f t="shared" si="13"/>
        <v>28.145678318349361</v>
      </c>
      <c r="AS5" s="71">
        <f t="shared" ref="AS5:AS10" si="18">AQ4-AQ5</f>
        <v>78.281200000000013</v>
      </c>
      <c r="AT5" s="72">
        <v>82.261600000000016</v>
      </c>
      <c r="AU5" s="72">
        <v>78.944600000000023</v>
      </c>
      <c r="AV5" s="72">
        <v>67.666799999999981</v>
      </c>
      <c r="AW5" s="72">
        <f t="shared" si="14"/>
        <v>76.290999999999997</v>
      </c>
      <c r="AX5" s="72">
        <f t="shared" si="15"/>
        <v>7.6507020253046267</v>
      </c>
      <c r="AY5" s="72">
        <f t="shared" ref="AY5:AY10" si="19">AW4-AW5</f>
        <v>102.60586666666669</v>
      </c>
    </row>
    <row r="6" spans="1:51" x14ac:dyDescent="0.25">
      <c r="A6" s="31">
        <v>44249</v>
      </c>
      <c r="B6" s="11">
        <v>3</v>
      </c>
      <c r="C6" s="73"/>
      <c r="D6" s="73"/>
      <c r="E6" s="73">
        <v>104.15379999999998</v>
      </c>
      <c r="F6" s="73"/>
      <c r="G6" s="73"/>
      <c r="H6" s="73"/>
      <c r="I6" s="74"/>
      <c r="J6" s="74">
        <v>130.68980000000002</v>
      </c>
      <c r="K6" s="74">
        <v>111.45119999999999</v>
      </c>
      <c r="L6" s="74">
        <f t="shared" si="2"/>
        <v>121.07050000000001</v>
      </c>
      <c r="M6" s="74">
        <f t="shared" si="3"/>
        <v>13.603744520535537</v>
      </c>
      <c r="N6" s="74">
        <f t="shared" ref="N6:N10" si="20">L5-L6</f>
        <v>4.0909666666666595</v>
      </c>
      <c r="O6" s="75">
        <v>110.12439999999999</v>
      </c>
      <c r="P6" s="75">
        <v>101.50019999999999</v>
      </c>
      <c r="Q6" s="75"/>
      <c r="R6" s="75">
        <f t="shared" si="4"/>
        <v>105.81229999999999</v>
      </c>
      <c r="S6" s="75">
        <f t="shared" si="5"/>
        <v>6.098230302309025</v>
      </c>
      <c r="T6" s="75">
        <f t="shared" ref="T6:T10" si="21">R5-R6</f>
        <v>40.79910000000001</v>
      </c>
      <c r="U6" s="76"/>
      <c r="V6" s="76">
        <v>106.14400000000001</v>
      </c>
      <c r="W6" s="76">
        <v>105.4806</v>
      </c>
      <c r="X6" s="76">
        <f t="shared" si="6"/>
        <v>105.81229999999999</v>
      </c>
      <c r="Y6" s="76">
        <f t="shared" si="7"/>
        <v>0.46909463863916268</v>
      </c>
      <c r="Z6" s="76">
        <f t="shared" ref="Z6:Z10" si="22">X5-X6</f>
        <v>20.454833333333355</v>
      </c>
      <c r="AA6" s="67">
        <v>3</v>
      </c>
      <c r="AB6" s="67">
        <v>140.64080000000001</v>
      </c>
      <c r="AC6" s="67">
        <v>58.379200000000019</v>
      </c>
      <c r="AD6" s="67">
        <v>74.30080000000001</v>
      </c>
      <c r="AE6" s="67">
        <f t="shared" si="8"/>
        <v>91.106933333333359</v>
      </c>
      <c r="AF6" s="67">
        <f t="shared" si="9"/>
        <v>43.630004547940757</v>
      </c>
      <c r="AG6" s="67">
        <f t="shared" si="16"/>
        <v>6.1917333333333175</v>
      </c>
      <c r="AH6" s="66">
        <v>145.94800000000001</v>
      </c>
      <c r="AI6" s="66">
        <v>84.251799999999974</v>
      </c>
      <c r="AJ6" s="66">
        <v>100.83680000000001</v>
      </c>
      <c r="AK6" s="66">
        <f t="shared" si="10"/>
        <v>110.34553333333334</v>
      </c>
      <c r="AL6" s="66">
        <f t="shared" si="11"/>
        <v>31.92831471927903</v>
      </c>
      <c r="AM6" s="66">
        <f t="shared" si="17"/>
        <v>39.803999999999988</v>
      </c>
      <c r="AN6" s="71"/>
      <c r="AO6" s="71">
        <v>74.964200000000005</v>
      </c>
      <c r="AP6" s="71">
        <v>70.320400000000006</v>
      </c>
      <c r="AQ6" s="71">
        <f t="shared" si="12"/>
        <v>72.642300000000006</v>
      </c>
      <c r="AR6" s="71">
        <f t="shared" si="13"/>
        <v>3.2836624704740887</v>
      </c>
      <c r="AS6" s="71">
        <f t="shared" si="18"/>
        <v>20.233699999999999</v>
      </c>
      <c r="AT6" s="72">
        <v>120.07540000000002</v>
      </c>
      <c r="AU6" s="72">
        <v>74.964199999999991</v>
      </c>
      <c r="AV6" s="72">
        <v>76.291000000000011</v>
      </c>
      <c r="AW6" s="72">
        <f t="shared" si="14"/>
        <v>90.443533333333335</v>
      </c>
      <c r="AX6" s="72">
        <f t="shared" si="15"/>
        <v>25.670522806778504</v>
      </c>
      <c r="AY6" s="72">
        <f t="shared" si="19"/>
        <v>-14.152533333333338</v>
      </c>
    </row>
    <row r="7" spans="1:51" x14ac:dyDescent="0.25">
      <c r="A7" s="31">
        <v>44250</v>
      </c>
      <c r="B7" s="11">
        <v>4</v>
      </c>
      <c r="C7" s="73">
        <v>80.934800000000024</v>
      </c>
      <c r="D7" s="73">
        <v>89.559000000000012</v>
      </c>
      <c r="E7" s="73">
        <v>93.539400000000001</v>
      </c>
      <c r="F7" s="73">
        <f t="shared" si="0"/>
        <v>88.011066666666679</v>
      </c>
      <c r="G7" s="73">
        <f t="shared" si="1"/>
        <v>6.4432956236178693</v>
      </c>
      <c r="H7" s="73">
        <f>F5-F7</f>
        <v>21.781633333333318</v>
      </c>
      <c r="I7" s="74">
        <v>89.559000000000012</v>
      </c>
      <c r="J7" s="74">
        <v>108.7976</v>
      </c>
      <c r="K7" s="74">
        <v>90.885800000000017</v>
      </c>
      <c r="L7" s="74">
        <f t="shared" si="2"/>
        <v>96.414133333333339</v>
      </c>
      <c r="M7" s="74">
        <f t="shared" si="3"/>
        <v>10.744895745112336</v>
      </c>
      <c r="N7" s="74">
        <f t="shared" si="20"/>
        <v>24.656366666666671</v>
      </c>
      <c r="O7" s="75">
        <v>81.59820000000002</v>
      </c>
      <c r="P7" s="75">
        <v>76.291000000000011</v>
      </c>
      <c r="Q7" s="75">
        <v>60.36940000000002</v>
      </c>
      <c r="R7" s="75">
        <f t="shared" si="4"/>
        <v>72.752866666666677</v>
      </c>
      <c r="S7" s="75">
        <f t="shared" si="5"/>
        <v>11.047817792366779</v>
      </c>
      <c r="T7" s="75">
        <f t="shared" si="21"/>
        <v>33.059433333333317</v>
      </c>
      <c r="U7" s="76">
        <v>57.715800000000002</v>
      </c>
      <c r="V7" s="76">
        <v>77.617800000000003</v>
      </c>
      <c r="W7" s="76">
        <v>77.617800000000003</v>
      </c>
      <c r="X7" s="76">
        <f t="shared" si="6"/>
        <v>70.983799999999988</v>
      </c>
      <c r="Y7" s="76">
        <f t="shared" si="7"/>
        <v>11.490425057412034</v>
      </c>
      <c r="Z7" s="76">
        <f t="shared" si="22"/>
        <v>34.828500000000005</v>
      </c>
      <c r="AA7" s="67">
        <v>4</v>
      </c>
      <c r="AB7" s="67">
        <v>79.608000000000018</v>
      </c>
      <c r="AC7" s="67">
        <v>61.696199999999997</v>
      </c>
      <c r="AD7" s="67">
        <v>145.28460000000001</v>
      </c>
      <c r="AE7" s="67">
        <f t="shared" si="8"/>
        <v>95.529600000000002</v>
      </c>
      <c r="AF7" s="67">
        <f t="shared" si="9"/>
        <v>44.009977999994533</v>
      </c>
      <c r="AG7" s="67">
        <f t="shared" si="16"/>
        <v>-4.4226666666666432</v>
      </c>
      <c r="AH7" s="66">
        <v>142.631</v>
      </c>
      <c r="AI7" s="66">
        <v>82.925000000000011</v>
      </c>
      <c r="AJ7" s="66">
        <v>55.725600000000007</v>
      </c>
      <c r="AK7" s="66">
        <f t="shared" si="10"/>
        <v>93.760533333333342</v>
      </c>
      <c r="AL7" s="66">
        <f t="shared" si="11"/>
        <v>44.454400504936871</v>
      </c>
      <c r="AM7" s="66">
        <f t="shared" si="17"/>
        <v>16.584999999999994</v>
      </c>
      <c r="AN7" s="71">
        <v>51.081799999999987</v>
      </c>
      <c r="AO7" s="71">
        <v>45.111200000000004</v>
      </c>
      <c r="AP7" s="71">
        <v>103.49039999999998</v>
      </c>
      <c r="AQ7" s="71">
        <f t="shared" si="12"/>
        <v>66.561133333333316</v>
      </c>
      <c r="AR7" s="71">
        <f t="shared" si="13"/>
        <v>32.120710896450198</v>
      </c>
      <c r="AS7" s="71">
        <f t="shared" si="18"/>
        <v>6.0811666666666895</v>
      </c>
      <c r="AT7" s="72">
        <v>76.954399999999978</v>
      </c>
      <c r="AU7" s="72">
        <v>51.081800000000008</v>
      </c>
      <c r="AV7" s="72">
        <v>139.97739999999999</v>
      </c>
      <c r="AW7" s="72">
        <f t="shared" si="14"/>
        <v>89.33786666666667</v>
      </c>
      <c r="AX7" s="72">
        <f t="shared" si="15"/>
        <v>45.723293952353536</v>
      </c>
      <c r="AY7" s="72">
        <f t="shared" si="19"/>
        <v>1.1056666666666644</v>
      </c>
    </row>
    <row r="8" spans="1:51" x14ac:dyDescent="0.25">
      <c r="A8" s="31">
        <v>44251</v>
      </c>
      <c r="B8" s="11">
        <v>5</v>
      </c>
      <c r="C8" s="73">
        <v>81.598200000000006</v>
      </c>
      <c r="D8" s="73">
        <v>82.261600000000016</v>
      </c>
      <c r="E8" s="73">
        <v>86.242000000000019</v>
      </c>
      <c r="F8" s="73">
        <f t="shared" si="0"/>
        <v>83.36726666666668</v>
      </c>
      <c r="G8" s="73">
        <f t="shared" si="1"/>
        <v>2.5115918644026065</v>
      </c>
      <c r="H8" s="73">
        <f>F7-F8</f>
        <v>4.6437999999999988</v>
      </c>
      <c r="I8" s="74">
        <v>82.261600000000016</v>
      </c>
      <c r="J8" s="74">
        <v>106.14400000000001</v>
      </c>
      <c r="K8" s="74">
        <v>89.558999999999997</v>
      </c>
      <c r="L8" s="74">
        <f t="shared" si="2"/>
        <v>92.654866666666678</v>
      </c>
      <c r="M8" s="74">
        <f t="shared" si="3"/>
        <v>12.238486436374957</v>
      </c>
      <c r="N8" s="74">
        <f t="shared" si="20"/>
        <v>3.7592666666666616</v>
      </c>
      <c r="O8" s="75">
        <v>72.310599999999994</v>
      </c>
      <c r="P8" s="75">
        <v>77.617800000000003</v>
      </c>
      <c r="Q8" s="75">
        <v>56.38900000000001</v>
      </c>
      <c r="R8" s="75">
        <f t="shared" si="4"/>
        <v>68.772466666666674</v>
      </c>
      <c r="S8" s="75">
        <f t="shared" si="5"/>
        <v>11.047817792366532</v>
      </c>
      <c r="T8" s="75">
        <f t="shared" si="21"/>
        <v>3.980400000000003</v>
      </c>
      <c r="U8" s="76">
        <v>76.291000000000011</v>
      </c>
      <c r="V8" s="76">
        <v>59.705999999999996</v>
      </c>
      <c r="W8" s="76">
        <v>84.915199999999999</v>
      </c>
      <c r="X8" s="76">
        <f t="shared" si="6"/>
        <v>73.6374</v>
      </c>
      <c r="Y8" s="76">
        <f t="shared" si="7"/>
        <v>12.812382131360279</v>
      </c>
      <c r="Z8" s="76">
        <f t="shared" si="22"/>
        <v>-2.6536000000000115</v>
      </c>
      <c r="AA8" s="67">
        <v>5</v>
      </c>
      <c r="AB8" s="67">
        <v>110.7878</v>
      </c>
      <c r="AC8" s="67">
        <v>71.647200000000012</v>
      </c>
      <c r="AD8" s="67">
        <v>72.310600000000008</v>
      </c>
      <c r="AE8" s="67">
        <f t="shared" si="8"/>
        <v>84.915200000000013</v>
      </c>
      <c r="AF8" s="67">
        <f t="shared" si="9"/>
        <v>22.408783946479545</v>
      </c>
      <c r="AG8" s="67">
        <f t="shared" si="16"/>
        <v>10.614399999999989</v>
      </c>
      <c r="AH8" s="66">
        <v>68.330200000000005</v>
      </c>
      <c r="AI8" s="66">
        <v>74.964200000000005</v>
      </c>
      <c r="AJ8" s="66">
        <v>51.745200000000011</v>
      </c>
      <c r="AK8" s="66">
        <f t="shared" si="10"/>
        <v>65.013199999999998</v>
      </c>
      <c r="AL8" s="66">
        <f t="shared" si="11"/>
        <v>11.959613580714054</v>
      </c>
      <c r="AM8" s="66">
        <f t="shared" si="17"/>
        <v>28.747333333333344</v>
      </c>
      <c r="AN8" s="71">
        <v>71.647200000000012</v>
      </c>
      <c r="AO8" s="71">
        <v>61.696200000000019</v>
      </c>
      <c r="AP8" s="71">
        <v>68.993600000000001</v>
      </c>
      <c r="AQ8" s="71">
        <f t="shared" si="12"/>
        <v>67.445666666666682</v>
      </c>
      <c r="AR8" s="71">
        <f t="shared" si="13"/>
        <v>5.1529286287831777</v>
      </c>
      <c r="AS8" s="71">
        <f t="shared" si="18"/>
        <v>-0.88453333333336559</v>
      </c>
      <c r="AT8" s="72">
        <v>97.519799999999989</v>
      </c>
      <c r="AU8" s="72">
        <v>72.974000000000018</v>
      </c>
      <c r="AV8" s="72">
        <v>83.588400000000021</v>
      </c>
      <c r="AW8" s="72">
        <f t="shared" si="14"/>
        <v>84.694066666666686</v>
      </c>
      <c r="AX8" s="72">
        <f t="shared" si="15"/>
        <v>12.310196931541412</v>
      </c>
      <c r="AY8" s="72">
        <f t="shared" si="19"/>
        <v>4.6437999999999846</v>
      </c>
    </row>
    <row r="9" spans="1:51" x14ac:dyDescent="0.25">
      <c r="A9" s="31">
        <v>44252</v>
      </c>
      <c r="B9" s="11">
        <v>6</v>
      </c>
      <c r="C9" s="73">
        <v>66.34</v>
      </c>
      <c r="D9" s="73">
        <v>61.696199999999997</v>
      </c>
      <c r="E9" s="73">
        <v>66.34</v>
      </c>
      <c r="F9" s="73">
        <f t="shared" si="0"/>
        <v>64.79206666666667</v>
      </c>
      <c r="G9" s="73">
        <f t="shared" si="1"/>
        <v>2.6810991800627875</v>
      </c>
      <c r="H9" s="73">
        <f t="shared" ref="H9" si="23">F8-F9</f>
        <v>18.575200000000009</v>
      </c>
      <c r="I9" s="74">
        <v>66.34</v>
      </c>
      <c r="J9" s="74">
        <v>74.964199999999991</v>
      </c>
      <c r="K9" s="74">
        <v>79.608000000000018</v>
      </c>
      <c r="L9" s="74">
        <f t="shared" si="2"/>
        <v>73.6374</v>
      </c>
      <c r="M9" s="74">
        <f t="shared" si="3"/>
        <v>6.732774664282184</v>
      </c>
      <c r="N9" s="74">
        <f t="shared" si="20"/>
        <v>19.017466666666678</v>
      </c>
      <c r="O9" s="75">
        <v>55.725600000000007</v>
      </c>
      <c r="P9" s="75">
        <v>74.964199999999991</v>
      </c>
      <c r="Q9" s="75">
        <v>31.84320000000001</v>
      </c>
      <c r="R9" s="75">
        <f t="shared" si="4"/>
        <v>54.177666666666674</v>
      </c>
      <c r="S9" s="75">
        <f t="shared" si="5"/>
        <v>21.6021349281346</v>
      </c>
      <c r="T9" s="75">
        <f t="shared" si="21"/>
        <v>14.594799999999999</v>
      </c>
      <c r="U9" s="76">
        <v>39.804000000000002</v>
      </c>
      <c r="V9" s="76">
        <v>57.052400000000006</v>
      </c>
      <c r="W9" s="76">
        <v>66.34</v>
      </c>
      <c r="X9" s="76">
        <f t="shared" si="6"/>
        <v>54.398800000000001</v>
      </c>
      <c r="Y9" s="76">
        <f t="shared" si="7"/>
        <v>13.465549328564364</v>
      </c>
      <c r="Z9" s="76">
        <f t="shared" si="22"/>
        <v>19.238599999999998</v>
      </c>
      <c r="AA9" s="67">
        <v>6</v>
      </c>
      <c r="AB9" s="67">
        <v>90.885799999999975</v>
      </c>
      <c r="AC9" s="67">
        <v>49.75500000000001</v>
      </c>
      <c r="AD9" s="67">
        <v>73.637400000000014</v>
      </c>
      <c r="AE9" s="67">
        <f t="shared" si="8"/>
        <v>71.426066666666671</v>
      </c>
      <c r="AF9" s="67">
        <f t="shared" si="9"/>
        <v>20.6543741975721</v>
      </c>
      <c r="AG9" s="67">
        <f t="shared" si="16"/>
        <v>13.489133333333342</v>
      </c>
      <c r="AH9" s="66">
        <v>88.232199999999978</v>
      </c>
      <c r="AI9" s="66">
        <v>47.764800000000008</v>
      </c>
      <c r="AJ9" s="66">
        <v>35.16020000000001</v>
      </c>
      <c r="AK9" s="66">
        <f t="shared" si="10"/>
        <v>57.052399999999999</v>
      </c>
      <c r="AL9" s="66">
        <f t="shared" si="11"/>
        <v>27.728215436987629</v>
      </c>
      <c r="AM9" s="66">
        <f t="shared" si="17"/>
        <v>7.960799999999999</v>
      </c>
      <c r="AN9" s="71">
        <v>54.398799999999987</v>
      </c>
      <c r="AO9" s="71">
        <v>65.013200000000012</v>
      </c>
      <c r="AP9" s="71">
        <v>42.457599999999999</v>
      </c>
      <c r="AQ9" s="71">
        <f t="shared" si="12"/>
        <v>53.956533333333333</v>
      </c>
      <c r="AR9" s="71">
        <f t="shared" si="13"/>
        <v>11.284302047239516</v>
      </c>
      <c r="AS9" s="71">
        <f t="shared" si="18"/>
        <v>13.489133333333349</v>
      </c>
      <c r="AT9" s="72">
        <v>68.330200000000005</v>
      </c>
      <c r="AU9" s="72">
        <v>46.438000000000009</v>
      </c>
      <c r="AV9" s="72">
        <v>50.418399999999991</v>
      </c>
      <c r="AW9" s="72">
        <f t="shared" si="14"/>
        <v>55.062199999999997</v>
      </c>
      <c r="AX9" s="72">
        <f t="shared" si="15"/>
        <v>11.661507794449211</v>
      </c>
      <c r="AY9" s="72">
        <f t="shared" si="19"/>
        <v>29.631866666666689</v>
      </c>
    </row>
    <row r="10" spans="1:51" x14ac:dyDescent="0.25">
      <c r="A10" s="31">
        <v>44253</v>
      </c>
      <c r="B10" s="11">
        <v>7</v>
      </c>
      <c r="C10" s="73">
        <v>59.705999999999996</v>
      </c>
      <c r="D10" s="73">
        <v>49.75500000000001</v>
      </c>
      <c r="E10" s="73">
        <v>62.3596</v>
      </c>
      <c r="F10" s="73">
        <f t="shared" si="0"/>
        <v>57.27353333333334</v>
      </c>
      <c r="G10" s="73">
        <f t="shared" si="1"/>
        <v>6.6450474681023355</v>
      </c>
      <c r="H10" s="73">
        <f>F9-F10</f>
        <v>7.5185333333333304</v>
      </c>
      <c r="I10" s="74">
        <v>61.032800000000002</v>
      </c>
      <c r="J10" s="74">
        <v>68.993600000000015</v>
      </c>
      <c r="K10" s="74">
        <v>73.637400000000014</v>
      </c>
      <c r="L10" s="74">
        <f t="shared" si="2"/>
        <v>67.887933333333351</v>
      </c>
      <c r="M10" s="74">
        <f t="shared" si="3"/>
        <v>6.3746262144013919</v>
      </c>
      <c r="N10" s="74">
        <f t="shared" si="20"/>
        <v>5.749466666666649</v>
      </c>
      <c r="O10" s="75">
        <v>57.052399999999999</v>
      </c>
      <c r="P10" s="75">
        <v>55.725599999999993</v>
      </c>
      <c r="Q10" s="75">
        <v>27.862800000000004</v>
      </c>
      <c r="R10" s="75">
        <f t="shared" si="4"/>
        <v>46.880266666666664</v>
      </c>
      <c r="S10" s="75">
        <f t="shared" si="5"/>
        <v>16.482964793183712</v>
      </c>
      <c r="T10" s="75">
        <f t="shared" si="21"/>
        <v>7.2974000000000103</v>
      </c>
      <c r="U10" s="76">
        <v>39.804000000000002</v>
      </c>
      <c r="V10" s="76">
        <v>53.735399999999991</v>
      </c>
      <c r="W10" s="76">
        <v>61.696199999999997</v>
      </c>
      <c r="X10" s="76">
        <f t="shared" si="6"/>
        <v>51.745200000000004</v>
      </c>
      <c r="Y10" s="76">
        <f t="shared" si="7"/>
        <v>11.080964634904278</v>
      </c>
      <c r="Z10" s="76">
        <f t="shared" si="22"/>
        <v>2.6535999999999973</v>
      </c>
      <c r="AA10" s="67">
        <v>7</v>
      </c>
      <c r="AB10" s="67">
        <v>63.686399999999999</v>
      </c>
      <c r="AC10" s="67">
        <v>0</v>
      </c>
      <c r="AD10" s="67">
        <v>23.882400000000004</v>
      </c>
      <c r="AE10" s="67">
        <f t="shared" si="8"/>
        <v>29.189600000000002</v>
      </c>
      <c r="AF10" s="67">
        <f t="shared" si="9"/>
        <v>32.173190160753407</v>
      </c>
      <c r="AG10" s="67">
        <f t="shared" si="16"/>
        <v>42.236466666666672</v>
      </c>
      <c r="AH10" s="66">
        <v>44.447800000000001</v>
      </c>
      <c r="AI10" s="66">
        <v>44.447800000000001</v>
      </c>
      <c r="AJ10" s="66">
        <v>32.506600000000006</v>
      </c>
      <c r="AK10" s="66">
        <f t="shared" si="10"/>
        <v>40.467400000000005</v>
      </c>
      <c r="AL10" s="66">
        <f t="shared" si="11"/>
        <v>6.8942550344471627</v>
      </c>
      <c r="AM10" s="66">
        <f t="shared" si="17"/>
        <v>16.584999999999994</v>
      </c>
      <c r="AN10" s="71">
        <v>23.219000000000001</v>
      </c>
      <c r="AO10" s="71">
        <v>36.486999999999995</v>
      </c>
      <c r="AP10" s="71">
        <v>30.516400000000008</v>
      </c>
      <c r="AQ10" s="71">
        <f t="shared" si="12"/>
        <v>30.074133333333336</v>
      </c>
      <c r="AR10" s="71">
        <f t="shared" si="13"/>
        <v>6.6450474681023293</v>
      </c>
      <c r="AS10" s="71">
        <f t="shared" si="18"/>
        <v>23.882399999999997</v>
      </c>
      <c r="AT10" s="72">
        <v>28.526200000000003</v>
      </c>
      <c r="AU10" s="72">
        <v>31.179800000000007</v>
      </c>
      <c r="AV10" s="72">
        <v>15.258200000000015</v>
      </c>
      <c r="AW10" s="72">
        <f t="shared" si="14"/>
        <v>24.988066666666672</v>
      </c>
      <c r="AX10" s="72">
        <f t="shared" si="15"/>
        <v>8.5301305531236284</v>
      </c>
      <c r="AY10" s="72">
        <f t="shared" si="19"/>
        <v>30.074133333333325</v>
      </c>
    </row>
    <row r="12" spans="1:51" x14ac:dyDescent="0.25">
      <c r="U12" t="s">
        <v>70</v>
      </c>
      <c r="AA12" t="s">
        <v>71</v>
      </c>
    </row>
    <row r="13" spans="1:51" x14ac:dyDescent="0.25">
      <c r="T13" s="11"/>
      <c r="U13" s="11" t="s">
        <v>55</v>
      </c>
      <c r="V13" s="11"/>
      <c r="W13" s="11"/>
      <c r="X13" s="81"/>
      <c r="Y13" s="81"/>
      <c r="Z13" s="11"/>
      <c r="AH13" t="s">
        <v>72</v>
      </c>
    </row>
    <row r="14" spans="1:51" x14ac:dyDescent="0.25">
      <c r="T14" s="11"/>
      <c r="U14" s="66" t="s">
        <v>38</v>
      </c>
      <c r="V14" s="66"/>
      <c r="W14" s="66"/>
      <c r="X14" s="66"/>
      <c r="Y14" s="66"/>
      <c r="Z14" s="66"/>
    </row>
    <row r="15" spans="1:51" x14ac:dyDescent="0.25">
      <c r="T15" s="11" t="s">
        <v>21</v>
      </c>
      <c r="U15" s="66" t="s">
        <v>4</v>
      </c>
      <c r="V15" s="66" t="s">
        <v>3</v>
      </c>
      <c r="W15" s="66" t="s">
        <v>2</v>
      </c>
      <c r="X15" s="66" t="s">
        <v>1</v>
      </c>
      <c r="Y15" s="66" t="s">
        <v>0</v>
      </c>
      <c r="Z15" s="66" t="s">
        <v>56</v>
      </c>
      <c r="AA15" s="67" t="s">
        <v>57</v>
      </c>
      <c r="AB15" s="67" t="s">
        <v>58</v>
      </c>
      <c r="AC15" s="67" t="s">
        <v>59</v>
      </c>
      <c r="AD15" s="67" t="s">
        <v>60</v>
      </c>
      <c r="AE15" s="67" t="s">
        <v>1</v>
      </c>
      <c r="AF15" s="67" t="s">
        <v>0</v>
      </c>
      <c r="AG15" s="67" t="s">
        <v>56</v>
      </c>
      <c r="AH15" s="82" t="s">
        <v>1</v>
      </c>
      <c r="AI15" s="82" t="s">
        <v>26</v>
      </c>
    </row>
    <row r="16" spans="1:51" x14ac:dyDescent="0.25">
      <c r="T16" s="11">
        <v>0</v>
      </c>
      <c r="U16" s="73">
        <v>149.26499999999999</v>
      </c>
      <c r="V16" s="73">
        <v>184.42519999999999</v>
      </c>
      <c r="W16" s="73">
        <v>151.2552</v>
      </c>
      <c r="X16" s="73">
        <f>AVERAGE(U16,V16,W16)</f>
        <v>161.64846666666668</v>
      </c>
      <c r="Y16" s="73">
        <f>STDEV(U16:W16)</f>
        <v>19.750314175053855</v>
      </c>
      <c r="Z16" s="73">
        <v>0</v>
      </c>
      <c r="AA16" s="67">
        <v>0</v>
      </c>
      <c r="AB16" s="67">
        <v>124.71920000000001</v>
      </c>
      <c r="AC16" s="67">
        <v>190.39580000000004</v>
      </c>
      <c r="AD16" s="67">
        <v>149.92839999999998</v>
      </c>
      <c r="AE16" s="67">
        <f>AVERAGE(AB16:AD16)</f>
        <v>155.01446666666666</v>
      </c>
      <c r="AF16" s="67">
        <f>STDEV(AB16:AD16)</f>
        <v>33.132386006645177</v>
      </c>
      <c r="AG16" s="67">
        <v>0</v>
      </c>
      <c r="AH16" s="83">
        <f>AVERAGE(U16:W16,AB16:AD16)</f>
        <v>158.33146666666667</v>
      </c>
      <c r="AI16">
        <f>STDEV(U16:W16,AB16:AD16)</f>
        <v>24.664447121366074</v>
      </c>
    </row>
    <row r="17" spans="20:35" x14ac:dyDescent="0.25">
      <c r="T17" s="11">
        <v>1</v>
      </c>
      <c r="U17" s="77">
        <v>130.68980000000002</v>
      </c>
      <c r="V17" s="73">
        <v>149.92839999999998</v>
      </c>
      <c r="W17" s="73">
        <v>114.76820000000002</v>
      </c>
      <c r="X17" s="73">
        <f t="shared" ref="X17:X23" si="24">AVERAGE(U17,V17,W17)</f>
        <v>131.79546666666667</v>
      </c>
      <c r="Y17" s="73">
        <f t="shared" ref="Y17:Y23" si="25">STDEV(U17:W17)</f>
        <v>17.606157732263249</v>
      </c>
      <c r="Z17" s="73">
        <f>X16-X17</f>
        <v>29.853000000000009</v>
      </c>
      <c r="AA17" s="67">
        <v>1</v>
      </c>
      <c r="AB17" s="67">
        <v>219.58539999999996</v>
      </c>
      <c r="AC17" s="67">
        <v>206.98080000000004</v>
      </c>
      <c r="AD17" s="67">
        <v>217.59519999999995</v>
      </c>
      <c r="AE17" s="67">
        <f t="shared" ref="AE17:AE23" si="26">AVERAGE(AB17:AD17)</f>
        <v>214.72046666666665</v>
      </c>
      <c r="AF17" s="67">
        <f t="shared" ref="AF17:AF23" si="27">STDEV(AB17:AD17)</f>
        <v>6.7762123707372588</v>
      </c>
      <c r="AG17" s="67">
        <f>AE16-AE17</f>
        <v>-59.705999999999989</v>
      </c>
      <c r="AH17" s="83">
        <f t="shared" ref="AH17:AH23" si="28">AVERAGE(U17:W17,AB17:AD17)</f>
        <v>173.25796666666668</v>
      </c>
      <c r="AI17">
        <f t="shared" ref="AI17:AI23" si="29">STDEV(U17:W17,AB17:AD17)</f>
        <v>46.960879731694384</v>
      </c>
    </row>
    <row r="18" spans="20:35" x14ac:dyDescent="0.25">
      <c r="T18" s="11">
        <v>2</v>
      </c>
      <c r="U18" s="73">
        <v>98.846599999999981</v>
      </c>
      <c r="V18" s="73"/>
      <c r="W18" s="73">
        <v>120.7388</v>
      </c>
      <c r="X18" s="73">
        <f t="shared" si="24"/>
        <v>109.7927</v>
      </c>
      <c r="Y18" s="73">
        <f t="shared" si="25"/>
        <v>15.480123075092147</v>
      </c>
      <c r="Z18" s="73">
        <f>X17-X18</f>
        <v>22.002766666666673</v>
      </c>
      <c r="AA18" s="67">
        <v>2</v>
      </c>
      <c r="AB18" s="67">
        <v>126.04599999999999</v>
      </c>
      <c r="AC18" s="67">
        <v>81.598200000000006</v>
      </c>
      <c r="AD18" s="67">
        <v>84.251800000000003</v>
      </c>
      <c r="AE18" s="67">
        <f t="shared" si="26"/>
        <v>97.298666666666676</v>
      </c>
      <c r="AF18" s="67">
        <f t="shared" si="27"/>
        <v>24.931251043085126</v>
      </c>
      <c r="AG18" s="67">
        <f t="shared" ref="AG18:AG23" si="30">AE17-AE18</f>
        <v>117.42179999999998</v>
      </c>
      <c r="AH18" s="83">
        <f t="shared" si="28"/>
        <v>102.29628</v>
      </c>
      <c r="AI18">
        <f t="shared" si="29"/>
        <v>20.433366158614167</v>
      </c>
    </row>
    <row r="19" spans="20:35" x14ac:dyDescent="0.25">
      <c r="T19" s="11">
        <v>3</v>
      </c>
      <c r="U19" s="73"/>
      <c r="V19" s="73"/>
      <c r="W19" s="73">
        <v>104.15379999999998</v>
      </c>
      <c r="X19" s="73"/>
      <c r="Y19" s="73"/>
      <c r="Z19" s="73"/>
      <c r="AA19" s="67">
        <v>3</v>
      </c>
      <c r="AB19" s="67">
        <v>140.64080000000001</v>
      </c>
      <c r="AC19" s="67">
        <v>58.379200000000019</v>
      </c>
      <c r="AD19" s="67">
        <v>74.30080000000001</v>
      </c>
      <c r="AE19" s="67">
        <f t="shared" si="26"/>
        <v>91.106933333333359</v>
      </c>
      <c r="AF19" s="67">
        <f t="shared" si="27"/>
        <v>43.630004547940757</v>
      </c>
      <c r="AG19" s="67">
        <f t="shared" si="30"/>
        <v>6.1917333333333175</v>
      </c>
      <c r="AH19" s="83">
        <f t="shared" si="28"/>
        <v>94.368650000000002</v>
      </c>
      <c r="AI19">
        <f t="shared" si="29"/>
        <v>36.216111244720899</v>
      </c>
    </row>
    <row r="20" spans="20:35" x14ac:dyDescent="0.25">
      <c r="T20" s="11">
        <v>4</v>
      </c>
      <c r="U20" s="73">
        <v>80.934800000000024</v>
      </c>
      <c r="V20" s="73">
        <v>89.559000000000012</v>
      </c>
      <c r="W20" s="73">
        <v>93.539400000000001</v>
      </c>
      <c r="X20" s="73">
        <f t="shared" si="24"/>
        <v>88.011066666666679</v>
      </c>
      <c r="Y20" s="73">
        <f t="shared" si="25"/>
        <v>6.4432956236178693</v>
      </c>
      <c r="Z20" s="73">
        <f>X18-X20</f>
        <v>21.781633333333318</v>
      </c>
      <c r="AA20" s="67">
        <v>4</v>
      </c>
      <c r="AB20" s="67">
        <v>79.608000000000018</v>
      </c>
      <c r="AC20" s="67">
        <v>61.696199999999997</v>
      </c>
      <c r="AD20" s="67">
        <v>145.28460000000001</v>
      </c>
      <c r="AE20" s="67">
        <f t="shared" si="26"/>
        <v>95.529600000000002</v>
      </c>
      <c r="AF20" s="67">
        <f t="shared" si="27"/>
        <v>44.009977999994533</v>
      </c>
      <c r="AG20" s="67">
        <f t="shared" si="30"/>
        <v>-4.4226666666666432</v>
      </c>
      <c r="AH20" s="83">
        <f t="shared" si="28"/>
        <v>91.77033333333334</v>
      </c>
      <c r="AI20">
        <f t="shared" si="29"/>
        <v>28.430902058616869</v>
      </c>
    </row>
    <row r="21" spans="20:35" x14ac:dyDescent="0.25">
      <c r="T21" s="11">
        <v>5</v>
      </c>
      <c r="U21" s="73">
        <v>81.598200000000006</v>
      </c>
      <c r="V21" s="73">
        <v>82.261600000000016</v>
      </c>
      <c r="W21" s="73">
        <v>86.242000000000019</v>
      </c>
      <c r="X21" s="73">
        <f t="shared" si="24"/>
        <v>83.36726666666668</v>
      </c>
      <c r="Y21" s="73">
        <f t="shared" si="25"/>
        <v>2.5115918644026065</v>
      </c>
      <c r="Z21" s="73">
        <f>X20-X21</f>
        <v>4.6437999999999988</v>
      </c>
      <c r="AA21" s="67">
        <v>5</v>
      </c>
      <c r="AB21" s="67">
        <v>110.7878</v>
      </c>
      <c r="AC21" s="67">
        <v>71.647200000000012</v>
      </c>
      <c r="AD21" s="67">
        <v>72.310600000000008</v>
      </c>
      <c r="AE21" s="67">
        <f t="shared" si="26"/>
        <v>84.915200000000013</v>
      </c>
      <c r="AF21" s="67">
        <f t="shared" si="27"/>
        <v>22.408783946479545</v>
      </c>
      <c r="AG21" s="67">
        <f t="shared" si="30"/>
        <v>10.614399999999989</v>
      </c>
      <c r="AH21" s="83">
        <f>AVERAGE(U21:W21,AB21:AD21)</f>
        <v>84.141233333333346</v>
      </c>
      <c r="AI21">
        <f t="shared" si="29"/>
        <v>14.286479830338518</v>
      </c>
    </row>
    <row r="22" spans="20:35" x14ac:dyDescent="0.25">
      <c r="T22" s="11">
        <v>6</v>
      </c>
      <c r="U22" s="73">
        <v>66.34</v>
      </c>
      <c r="V22" s="73">
        <v>61.696199999999997</v>
      </c>
      <c r="W22" s="73">
        <v>66.34</v>
      </c>
      <c r="X22" s="73">
        <f t="shared" si="24"/>
        <v>64.79206666666667</v>
      </c>
      <c r="Y22" s="73">
        <f t="shared" si="25"/>
        <v>2.6810991800627875</v>
      </c>
      <c r="Z22" s="73">
        <f t="shared" ref="Z22" si="31">X21-X22</f>
        <v>18.575200000000009</v>
      </c>
      <c r="AA22" s="67">
        <v>6</v>
      </c>
      <c r="AB22" s="67">
        <v>90.885799999999975</v>
      </c>
      <c r="AC22" s="67">
        <v>49.75500000000001</v>
      </c>
      <c r="AD22" s="67">
        <v>73.637400000000014</v>
      </c>
      <c r="AE22" s="67">
        <f t="shared" si="26"/>
        <v>71.426066666666671</v>
      </c>
      <c r="AF22" s="67">
        <f t="shared" si="27"/>
        <v>20.6543741975721</v>
      </c>
      <c r="AG22" s="67">
        <f t="shared" si="30"/>
        <v>13.489133333333342</v>
      </c>
      <c r="AH22" s="83">
        <f t="shared" si="28"/>
        <v>68.109066666666664</v>
      </c>
      <c r="AI22">
        <f>STDEV(U22:W22,AB22:AD22)</f>
        <v>13.664537069460744</v>
      </c>
    </row>
    <row r="23" spans="20:35" x14ac:dyDescent="0.25">
      <c r="T23" s="11">
        <v>7</v>
      </c>
      <c r="U23" s="73">
        <v>59.705999999999996</v>
      </c>
      <c r="V23" s="73">
        <v>49.75500000000001</v>
      </c>
      <c r="W23" s="73">
        <v>62.3596</v>
      </c>
      <c r="X23" s="73">
        <f t="shared" si="24"/>
        <v>57.27353333333334</v>
      </c>
      <c r="Y23" s="73">
        <f t="shared" si="25"/>
        <v>6.6450474681023355</v>
      </c>
      <c r="Z23" s="73">
        <f>X22-X23</f>
        <v>7.5185333333333304</v>
      </c>
      <c r="AA23" s="67">
        <v>7</v>
      </c>
      <c r="AB23" s="67">
        <v>63.686399999999999</v>
      </c>
      <c r="AC23" s="67">
        <v>0</v>
      </c>
      <c r="AD23" s="67">
        <v>23.882400000000004</v>
      </c>
      <c r="AE23" s="67">
        <f t="shared" si="26"/>
        <v>29.189600000000002</v>
      </c>
      <c r="AF23" s="67">
        <f t="shared" si="27"/>
        <v>32.173190160753407</v>
      </c>
      <c r="AG23" s="67">
        <f t="shared" si="30"/>
        <v>42.236466666666672</v>
      </c>
      <c r="AH23" s="83">
        <f t="shared" si="28"/>
        <v>43.231566666666673</v>
      </c>
      <c r="AI23">
        <f t="shared" si="29"/>
        <v>25.851895903988684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OD, biomass, CO2, pH, temp</vt:lpstr>
      <vt:lpstr>Glucose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Mcmurtry, SK, Mej [sarahmc@sun.ac.za]</cp:lastModifiedBy>
  <dcterms:created xsi:type="dcterms:W3CDTF">2021-11-08T08:11:57Z</dcterms:created>
  <dcterms:modified xsi:type="dcterms:W3CDTF">2021-11-08T14:00:27Z</dcterms:modified>
</cp:coreProperties>
</file>