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sarahmc_sun_ac_za/Documents/Masters data/SUNScholarData/"/>
    </mc:Choice>
  </mc:AlternateContent>
  <xr:revisionPtr revIDLastSave="32" documentId="8_{8164B20B-4FE2-4A3D-81B7-F3100539C5DD}" xr6:coauthVersionLast="47" xr6:coauthVersionMax="47" xr10:uidLastSave="{DB7C3901-904E-45E5-9442-0C37A85F635E}"/>
  <bookViews>
    <workbookView xWindow="-120" yWindow="-120" windowWidth="20730" windowHeight="11160" xr2:uid="{6FB28D87-5CC8-4AA3-9DBE-F0DF635A173B}"/>
  </bookViews>
  <sheets>
    <sheet name="Growth curve" sheetId="1" r:id="rId1"/>
    <sheet name="pH" sheetId="2" r:id="rId2"/>
    <sheet name="RNA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K30" i="1"/>
  <c r="I30" i="1"/>
  <c r="G30" i="1"/>
  <c r="E30" i="1"/>
  <c r="C30" i="1"/>
  <c r="M29" i="1"/>
  <c r="K29" i="1"/>
  <c r="I29" i="1"/>
  <c r="G29" i="1"/>
  <c r="E29" i="1"/>
  <c r="C29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6" i="1"/>
  <c r="K16" i="1"/>
  <c r="I16" i="1"/>
  <c r="G16" i="1"/>
  <c r="E16" i="1"/>
  <c r="C16" i="1"/>
  <c r="M15" i="1"/>
  <c r="K15" i="1"/>
  <c r="I15" i="1"/>
  <c r="G15" i="1"/>
  <c r="E15" i="1"/>
  <c r="C15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J49" i="1"/>
  <c r="I49" i="1"/>
  <c r="G49" i="1"/>
  <c r="F49" i="1"/>
  <c r="D49" i="1"/>
  <c r="L49" i="1" s="1"/>
  <c r="C49" i="1"/>
  <c r="J48" i="1"/>
  <c r="I48" i="1"/>
  <c r="G48" i="1"/>
  <c r="F48" i="1"/>
  <c r="D48" i="1"/>
  <c r="L48" i="1" s="1"/>
  <c r="C48" i="1"/>
  <c r="J47" i="1"/>
  <c r="I47" i="1"/>
  <c r="G47" i="1"/>
  <c r="F47" i="1"/>
  <c r="D47" i="1"/>
  <c r="L47" i="1" s="1"/>
  <c r="C47" i="1"/>
  <c r="J46" i="1"/>
  <c r="I46" i="1"/>
  <c r="G46" i="1"/>
  <c r="F46" i="1"/>
  <c r="D46" i="1"/>
  <c r="L46" i="1" s="1"/>
  <c r="C46" i="1"/>
  <c r="J45" i="1"/>
  <c r="I45" i="1"/>
  <c r="G45" i="1"/>
  <c r="F45" i="1"/>
  <c r="D45" i="1"/>
  <c r="L45" i="1" s="1"/>
  <c r="C45" i="1"/>
  <c r="J44" i="1"/>
  <c r="I44" i="1"/>
  <c r="G44" i="1"/>
  <c r="F44" i="1"/>
  <c r="D44" i="1"/>
  <c r="L44" i="1" s="1"/>
  <c r="C44" i="1"/>
  <c r="K44" i="1" l="1"/>
  <c r="K45" i="1"/>
  <c r="K46" i="1"/>
  <c r="K47" i="1"/>
  <c r="K48" i="1"/>
  <c r="K49" i="1"/>
</calcChain>
</file>

<file path=xl/sharedStrings.xml><?xml version="1.0" encoding="utf-8"?>
<sst xmlns="http://schemas.openxmlformats.org/spreadsheetml/2006/main" count="85" uniqueCount="54">
  <si>
    <t>25/08/2021</t>
  </si>
  <si>
    <t>Day 0</t>
  </si>
  <si>
    <t>Day 1</t>
  </si>
  <si>
    <t>Day 2</t>
  </si>
  <si>
    <t>Day 3</t>
  </si>
  <si>
    <t>Day 4</t>
  </si>
  <si>
    <t>Day 5</t>
  </si>
  <si>
    <t>x10^6</t>
  </si>
  <si>
    <t>Algae</t>
  </si>
  <si>
    <t>Yeast</t>
  </si>
  <si>
    <t>PAPY C1</t>
  </si>
  <si>
    <t>PAPY C2</t>
  </si>
  <si>
    <t>average</t>
  </si>
  <si>
    <t>std dev</t>
  </si>
  <si>
    <t>PAPY 1</t>
  </si>
  <si>
    <t>PAPY 2</t>
  </si>
  <si>
    <t>PAPY 3</t>
  </si>
  <si>
    <t>PAY1</t>
  </si>
  <si>
    <t>PAY2</t>
  </si>
  <si>
    <t>PAY3</t>
  </si>
  <si>
    <t>A1Y6 C1</t>
  </si>
  <si>
    <t>A1Y6 C2</t>
  </si>
  <si>
    <t>A1Y6 1</t>
  </si>
  <si>
    <t>A1Y6 2</t>
  </si>
  <si>
    <t>A1Y6 3</t>
  </si>
  <si>
    <t>Temperature</t>
  </si>
  <si>
    <t>Day</t>
  </si>
  <si>
    <t>Lab</t>
  </si>
  <si>
    <t>Lightbox</t>
  </si>
  <si>
    <t>Yb weight (g)</t>
  </si>
  <si>
    <t>Cumulative weight loss (g/500mL)</t>
  </si>
  <si>
    <t>Cumulative weight loss (g/L)</t>
  </si>
  <si>
    <t>Average</t>
  </si>
  <si>
    <t>Std dev</t>
  </si>
  <si>
    <t>pH</t>
  </si>
  <si>
    <t>PA-PY</t>
  </si>
  <si>
    <t>A1-Y6</t>
  </si>
  <si>
    <t>PY</t>
  </si>
  <si>
    <r>
      <t>PA-PY receiving CO</t>
    </r>
    <r>
      <rPr>
        <vertAlign val="subscript"/>
        <sz val="11"/>
        <color theme="1"/>
        <rFont val="Arial"/>
        <family val="2"/>
      </rPr>
      <t>2</t>
    </r>
  </si>
  <si>
    <r>
      <t>A100.1-Y100.6 receiving CO</t>
    </r>
    <r>
      <rPr>
        <vertAlign val="subscript"/>
        <sz val="11"/>
        <color theme="1"/>
        <rFont val="Arial"/>
        <family val="2"/>
      </rPr>
      <t>2</t>
    </r>
  </si>
  <si>
    <r>
      <t>PA-PY not receiving CO</t>
    </r>
    <r>
      <rPr>
        <vertAlign val="subscript"/>
        <sz val="11"/>
        <color theme="1"/>
        <rFont val="Arial"/>
        <family val="2"/>
      </rPr>
      <t>2</t>
    </r>
  </si>
  <si>
    <r>
      <t>A100.1-Y100.6 not receiving CO</t>
    </r>
    <r>
      <rPr>
        <vertAlign val="subscript"/>
        <sz val="11"/>
        <color theme="1"/>
        <rFont val="Arial"/>
        <family val="2"/>
      </rPr>
      <t>2</t>
    </r>
  </si>
  <si>
    <t>Sample</t>
  </si>
  <si>
    <t>Concentration (ng/µL)</t>
  </si>
  <si>
    <t>260/280</t>
  </si>
  <si>
    <t>260/230</t>
  </si>
  <si>
    <t>D1 R2</t>
  </si>
  <si>
    <t>D2 R1</t>
  </si>
  <si>
    <t>D3 R3</t>
  </si>
  <si>
    <t>D4 R1</t>
  </si>
  <si>
    <t>D4 R2</t>
  </si>
  <si>
    <t>D4 R3</t>
  </si>
  <si>
    <t>D5 R1</t>
  </si>
  <si>
    <t>D5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</si>
</sst>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1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Co-culture Growth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PA-PY microalgae not receiving CO2</c:v>
          </c:tx>
          <c:spPr>
            <a:ln w="444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([1]Sheet1!$B$6,[1]Sheet1!$D$6,[1]Sheet1!$F$6,[1]Sheet1!$H$6,[1]Sheet1!$J$6,[1]Sheet1!$L$6)</c:f>
                <c:numCache>
                  <c:formatCode>General</c:formatCode>
                  <c:ptCount val="6"/>
                  <c:pt idx="0">
                    <c:v>6.7175144212722016</c:v>
                  </c:pt>
                  <c:pt idx="1">
                    <c:v>5.3033008588991066</c:v>
                  </c:pt>
                  <c:pt idx="2">
                    <c:v>9.8994949366116654</c:v>
                  </c:pt>
                  <c:pt idx="3">
                    <c:v>4.9497474683058327</c:v>
                  </c:pt>
                  <c:pt idx="4">
                    <c:v>1.4142135623730951</c:v>
                  </c:pt>
                  <c:pt idx="5">
                    <c:v>7.0710678118654755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([1]Sheet1!$B$6,[1]Sheet1!$D$6,[1]Sheet1!$F$6,[1]Sheet1!$H$6,[1]Sheet1!$J$6,[1]Sheet1!$L$6)</c:f>
                <c:numCache>
                  <c:formatCode>General</c:formatCode>
                  <c:ptCount val="6"/>
                  <c:pt idx="0">
                    <c:v>6.7175144212722016</c:v>
                  </c:pt>
                  <c:pt idx="1">
                    <c:v>5.3033008588991066</c:v>
                  </c:pt>
                  <c:pt idx="2">
                    <c:v>9.8994949366116654</c:v>
                  </c:pt>
                  <c:pt idx="3">
                    <c:v>4.9497474683058327</c:v>
                  </c:pt>
                  <c:pt idx="4">
                    <c:v>1.4142135623730951</c:v>
                  </c:pt>
                  <c:pt idx="5">
                    <c:v>7.0710678118654755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curve'!$B$5,'Growth curve'!$D$5,'Growth curve'!$F$5,'Growth curve'!$H$5,'Growth curve'!$J$5,'Growth curve'!$L$5)</c:f>
              <c:numCache>
                <c:formatCode>General</c:formatCode>
                <c:ptCount val="6"/>
                <c:pt idx="0">
                  <c:v>14.5</c:v>
                </c:pt>
                <c:pt idx="1">
                  <c:v>17.25</c:v>
                </c:pt>
                <c:pt idx="2">
                  <c:v>22</c:v>
                </c:pt>
                <c:pt idx="3">
                  <c:v>56.5</c:v>
                </c:pt>
                <c:pt idx="4">
                  <c:v>63</c:v>
                </c:pt>
                <c:pt idx="5">
                  <c:v>45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793-41B9-8968-54EBFD1803A6}"/>
            </c:ext>
          </c:extLst>
        </c:ser>
        <c:ser>
          <c:idx val="1"/>
          <c:order val="1"/>
          <c:tx>
            <c:v>PA-PY yeast in media not receiving CO2</c:v>
          </c:tx>
          <c:spPr>
            <a:ln w="444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([1]Sheet1!$C$6,[1]Sheet1!$E$6,[1]Sheet1!$G$6,[1]Sheet1!$I$6,[1]Sheet1!$K$6,[1]Sheet1!$M$6)</c:f>
                <c:numCache>
                  <c:formatCode>General</c:formatCode>
                  <c:ptCount val="6"/>
                  <c:pt idx="0">
                    <c:v>0.35355339059327379</c:v>
                  </c:pt>
                  <c:pt idx="1">
                    <c:v>0.70710678118654757</c:v>
                  </c:pt>
                  <c:pt idx="2">
                    <c:v>2.1213203435596424</c:v>
                  </c:pt>
                  <c:pt idx="3">
                    <c:v>4.2426406871192848</c:v>
                  </c:pt>
                  <c:pt idx="4">
                    <c:v>5.6568542494923806</c:v>
                  </c:pt>
                  <c:pt idx="5">
                    <c:v>4.2426406871192848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([1]Sheet1!$C$6,[1]Sheet1!$E$6,[1]Sheet1!$G$6,[1]Sheet1!$I$6,[1]Sheet1!$K$6,[1]Sheet1!$M$6)</c:f>
                <c:numCache>
                  <c:formatCode>General</c:formatCode>
                  <c:ptCount val="6"/>
                  <c:pt idx="0">
                    <c:v>0.35355339059327379</c:v>
                  </c:pt>
                  <c:pt idx="1">
                    <c:v>0.70710678118654757</c:v>
                  </c:pt>
                  <c:pt idx="2">
                    <c:v>2.1213203435596424</c:v>
                  </c:pt>
                  <c:pt idx="3">
                    <c:v>4.2426406871192848</c:v>
                  </c:pt>
                  <c:pt idx="4">
                    <c:v>5.6568542494923806</c:v>
                  </c:pt>
                  <c:pt idx="5">
                    <c:v>4.2426406871192848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curve'!$C$5,'Growth curve'!$E$5,'Growth curve'!$G$5,'Growth curve'!$I$5,'Growth curve'!$K$5,'Growth curve'!$M$5)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8.5</c:v>
                </c:pt>
                <c:pt idx="3">
                  <c:v>12</c:v>
                </c:pt>
                <c:pt idx="4">
                  <c:v>16</c:v>
                </c:pt>
                <c:pt idx="5">
                  <c:v>10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793-41B9-8968-54EBFD1803A6}"/>
            </c:ext>
          </c:extLst>
        </c:ser>
        <c:ser>
          <c:idx val="2"/>
          <c:order val="2"/>
          <c:tx>
            <c:v>PA-PY microalgae receiving CO2</c:v>
          </c:tx>
          <c:spPr>
            <a:ln w="444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([1]Sheet1!$B$11,[1]Sheet1!$D$11,[1]Sheet1!$F$11,[1]Sheet1!$H$11,[1]Sheet1!$J$11,[1]Sheet1!$L$11)</c:f>
                <c:numCache>
                  <c:formatCode>General</c:formatCode>
                  <c:ptCount val="6"/>
                  <c:pt idx="0">
                    <c:v>1.233220715579062</c:v>
                  </c:pt>
                  <c:pt idx="1">
                    <c:v>4.924428900898052</c:v>
                  </c:pt>
                  <c:pt idx="2">
                    <c:v>6.3639610306789276</c:v>
                  </c:pt>
                  <c:pt idx="4">
                    <c:v>11.313708498984761</c:v>
                  </c:pt>
                  <c:pt idx="5">
                    <c:v>5.6568542494923806</c:v>
                  </c:pt>
                </c:numCache>
              </c:numRef>
            </c:plus>
            <c:minus>
              <c:numRef>
                <c:f>([1]Sheet1!$B$11,[1]Sheet1!$D$11,[1]Sheet1!$F$11,[1]Sheet1!$H$11,[1]Sheet1!$J$11,[1]Sheet1!$L$11)</c:f>
                <c:numCache>
                  <c:formatCode>General</c:formatCode>
                  <c:ptCount val="6"/>
                  <c:pt idx="0">
                    <c:v>1.233220715579062</c:v>
                  </c:pt>
                  <c:pt idx="1">
                    <c:v>4.924428900898052</c:v>
                  </c:pt>
                  <c:pt idx="2">
                    <c:v>6.3639610306789276</c:v>
                  </c:pt>
                  <c:pt idx="4">
                    <c:v>11.313708498984761</c:v>
                  </c:pt>
                  <c:pt idx="5">
                    <c:v>5.6568542494923806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curve'!$B$10,'Growth curve'!$D$10,'Growth curve'!$F$10,'Growth curve'!$H$10,'Growth curve'!$J$10,'Growth curve'!$L$10)</c:f>
              <c:numCache>
                <c:formatCode>General</c:formatCode>
                <c:ptCount val="6"/>
                <c:pt idx="0">
                  <c:v>12.666666666666666</c:v>
                </c:pt>
                <c:pt idx="1">
                  <c:v>26.5</c:v>
                </c:pt>
                <c:pt idx="2">
                  <c:v>41</c:v>
                </c:pt>
                <c:pt idx="3">
                  <c:v>38.333333333333336</c:v>
                </c:pt>
                <c:pt idx="4">
                  <c:v>37.333333333333336</c:v>
                </c:pt>
                <c:pt idx="5">
                  <c:v>42.333333333333336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3-41B9-8968-54EBFD1803A6}"/>
            </c:ext>
          </c:extLst>
        </c:ser>
        <c:ser>
          <c:idx val="3"/>
          <c:order val="3"/>
          <c:tx>
            <c:v>PA-PY yeast in media receiving CO2</c:v>
          </c:tx>
          <c:spPr>
            <a:ln w="444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([1]Sheet1!$C$11,[1]Sheet1!$E$11,[1]Sheet1!$G$11,[1]Sheet1!$I$11,[1]Sheet1!$K$11,[1]Sheet1!$M$11)</c:f>
                <c:numCache>
                  <c:formatCode>General</c:formatCode>
                  <c:ptCount val="6"/>
                  <c:pt idx="0">
                    <c:v>0.25</c:v>
                  </c:pt>
                  <c:pt idx="1">
                    <c:v>1.5275252316519465</c:v>
                  </c:pt>
                  <c:pt idx="2">
                    <c:v>3</c:v>
                  </c:pt>
                  <c:pt idx="3">
                    <c:v>4.5825756949558398</c:v>
                  </c:pt>
                  <c:pt idx="4">
                    <c:v>4</c:v>
                  </c:pt>
                  <c:pt idx="5">
                    <c:v>1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([1]Sheet1!$C$11,[1]Sheet1!$E$11,[1]Sheet1!$G$11,[1]Sheet1!$I$11,[1]Sheet1!$K$11,[1]Sheet1!$M$11)</c:f>
                <c:numCache>
                  <c:formatCode>General</c:formatCode>
                  <c:ptCount val="6"/>
                  <c:pt idx="0">
                    <c:v>0.25</c:v>
                  </c:pt>
                  <c:pt idx="1">
                    <c:v>1.5275252316519465</c:v>
                  </c:pt>
                  <c:pt idx="2">
                    <c:v>3</c:v>
                  </c:pt>
                  <c:pt idx="3">
                    <c:v>4.5825756949558398</c:v>
                  </c:pt>
                  <c:pt idx="4">
                    <c:v>4</c:v>
                  </c:pt>
                  <c:pt idx="5">
                    <c:v>1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curve'!$C$10,'Growth curve'!$E$10,'Growth curve'!$G$10,'Growth curve'!$I$10,'Growth curve'!$K$10,'Growth curve'!$M$10)</c:f>
              <c:numCache>
                <c:formatCode>General</c:formatCode>
                <c:ptCount val="6"/>
                <c:pt idx="0">
                  <c:v>0.75</c:v>
                </c:pt>
                <c:pt idx="1">
                  <c:v>1.8333333333333333</c:v>
                </c:pt>
                <c:pt idx="2">
                  <c:v>12</c:v>
                </c:pt>
                <c:pt idx="3">
                  <c:v>11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793-41B9-8968-54EBFD1803A6}"/>
            </c:ext>
          </c:extLst>
        </c:ser>
        <c:ser>
          <c:idx val="4"/>
          <c:order val="4"/>
          <c:tx>
            <c:v>A1-Y6 microalgae not receiving CO2</c:v>
          </c:tx>
          <c:spPr>
            <a:ln w="444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([1]Sheet1!$B$20,[1]Sheet1!$D$20,[1]Sheet1!$F$20,[1]Sheet1!$H$20,[1]Sheet1!$J$20,[1]Sheet1!$L$20)</c:f>
                <c:numCache>
                  <c:formatCode>General</c:formatCode>
                  <c:ptCount val="6"/>
                  <c:pt idx="0">
                    <c:v>0.17677669529663689</c:v>
                  </c:pt>
                  <c:pt idx="1">
                    <c:v>3.8890872965260113</c:v>
                  </c:pt>
                  <c:pt idx="2">
                    <c:v>5.6568542494923806</c:v>
                  </c:pt>
                  <c:pt idx="3">
                    <c:v>6.3639610306789276</c:v>
                  </c:pt>
                  <c:pt idx="4">
                    <c:v>16.263455967290593</c:v>
                  </c:pt>
                  <c:pt idx="5">
                    <c:v>4.2426406871192848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([1]Sheet1!$B$20,[1]Sheet1!$D$20,[1]Sheet1!$F$20,[1]Sheet1!$H$20,[1]Sheet1!$J$20,[1]Sheet1!$L$20)</c:f>
                <c:numCache>
                  <c:formatCode>General</c:formatCode>
                  <c:ptCount val="6"/>
                  <c:pt idx="0">
                    <c:v>0.17677669529663689</c:v>
                  </c:pt>
                  <c:pt idx="1">
                    <c:v>3.8890872965260113</c:v>
                  </c:pt>
                  <c:pt idx="2">
                    <c:v>5.6568542494923806</c:v>
                  </c:pt>
                  <c:pt idx="3">
                    <c:v>6.3639610306789276</c:v>
                  </c:pt>
                  <c:pt idx="4">
                    <c:v>16.263455967290593</c:v>
                  </c:pt>
                  <c:pt idx="5">
                    <c:v>4.2426406871192848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curve'!$B$19,'Growth curve'!$D$19,'Growth curve'!$F$19,'Growth curve'!$H$19,'Growth curve'!$J$19,'Growth curve'!$L$19)</c:f>
              <c:numCache>
                <c:formatCode>General</c:formatCode>
                <c:ptCount val="6"/>
                <c:pt idx="0">
                  <c:v>9.875</c:v>
                </c:pt>
                <c:pt idx="1">
                  <c:v>9.75</c:v>
                </c:pt>
                <c:pt idx="2">
                  <c:v>28.5</c:v>
                </c:pt>
                <c:pt idx="3">
                  <c:v>34.5</c:v>
                </c:pt>
                <c:pt idx="4">
                  <c:v>44.5</c:v>
                </c:pt>
                <c:pt idx="5">
                  <c:v>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793-41B9-8968-54EBFD1803A6}"/>
            </c:ext>
          </c:extLst>
        </c:ser>
        <c:ser>
          <c:idx val="5"/>
          <c:order val="5"/>
          <c:tx>
            <c:v>A1-Y6 yeast in media not receiving CO2</c:v>
          </c:tx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([1]Sheet1!$C$20,[1]Sheet1!$E$20,[1]Sheet1!$G$20,[1]Sheet1!$I$20,[1]Sheet1!$K$20,[1]Sheet1!$M$20)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2.1213203435596424</c:v>
                  </c:pt>
                  <c:pt idx="2">
                    <c:v>1.4142135623730951</c:v>
                  </c:pt>
                  <c:pt idx="3">
                    <c:v>0.70710678118654757</c:v>
                  </c:pt>
                  <c:pt idx="4">
                    <c:v>10.606601717798213</c:v>
                  </c:pt>
                  <c:pt idx="5">
                    <c:v>7.0710678118654755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([1]Sheet1!$C$20,[1]Sheet1!$E$20,[1]Sheet1!$G$20,[1]Sheet1!$I$20,[1]Sheet1!$K$20,[1]Sheet1!$M$20)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2.1213203435596424</c:v>
                  </c:pt>
                  <c:pt idx="2">
                    <c:v>1.4142135623730951</c:v>
                  </c:pt>
                  <c:pt idx="3">
                    <c:v>0.70710678118654757</c:v>
                  </c:pt>
                  <c:pt idx="4">
                    <c:v>10.606601717798213</c:v>
                  </c:pt>
                  <c:pt idx="5">
                    <c:v>7.0710678118654755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curve'!$C$19,'Growth curve'!$E$19,'Growth curve'!$G$19,'Growth curve'!$I$19,'Growth curve'!$K$19,'Growth curve'!$M$19)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5.5</c:v>
                </c:pt>
                <c:pt idx="4">
                  <c:v>23.5</c:v>
                </c:pt>
                <c:pt idx="5">
                  <c:v>12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5793-41B9-8968-54EBFD1803A6}"/>
            </c:ext>
          </c:extLst>
        </c:ser>
        <c:ser>
          <c:idx val="6"/>
          <c:order val="6"/>
          <c:tx>
            <c:v>A1-Y6 microalgae receiving CO2</c:v>
          </c:tx>
          <c:spPr>
            <a:ln w="444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([1]Sheet1!$B$25,[1]Sheet1!$D$25,[1]Sheet1!$F$25,[1]Sheet1!$H$25,[1]Sheet1!$J$25,[1]Sheet1!$L$25)</c:f>
                <c:numCache>
                  <c:formatCode>General</c:formatCode>
                  <c:ptCount val="6"/>
                  <c:pt idx="0">
                    <c:v>0.62915286960589578</c:v>
                  </c:pt>
                  <c:pt idx="1">
                    <c:v>5.0332229568471671</c:v>
                  </c:pt>
                  <c:pt idx="2">
                    <c:v>5.0744457825461096</c:v>
                  </c:pt>
                  <c:pt idx="3">
                    <c:v>2.2546248764114432</c:v>
                  </c:pt>
                  <c:pt idx="4">
                    <c:v>6.4436661407411018</c:v>
                  </c:pt>
                  <c:pt idx="5">
                    <c:v>1.7559422921421237</c:v>
                  </c:pt>
                </c:numCache>
              </c:numRef>
            </c:plus>
            <c:minus>
              <c:numRef>
                <c:f>([1]Sheet1!$B$25,[1]Sheet1!$D$25,[1]Sheet1!$F$25,[1]Sheet1!$H$25,[1]Sheet1!$J$25,[1]Sheet1!$L$25)</c:f>
                <c:numCache>
                  <c:formatCode>General</c:formatCode>
                  <c:ptCount val="6"/>
                  <c:pt idx="0">
                    <c:v>0.62915286960589578</c:v>
                  </c:pt>
                  <c:pt idx="1">
                    <c:v>5.0332229568471671</c:v>
                  </c:pt>
                  <c:pt idx="2">
                    <c:v>5.0744457825461096</c:v>
                  </c:pt>
                  <c:pt idx="3">
                    <c:v>2.2546248764114432</c:v>
                  </c:pt>
                  <c:pt idx="4">
                    <c:v>6.4436661407411018</c:v>
                  </c:pt>
                  <c:pt idx="5">
                    <c:v>1.7559422921421237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curve'!$B$24,'Growth curve'!$D$24,'Growth curve'!$F$24,'Growth curve'!$H$24,'Growth curve'!$J$24,'Growth curve'!$L$24)</c:f>
              <c:numCache>
                <c:formatCode>General</c:formatCode>
                <c:ptCount val="6"/>
                <c:pt idx="0">
                  <c:v>8.6666666666666661</c:v>
                </c:pt>
                <c:pt idx="1">
                  <c:v>12.666666666666666</c:v>
                </c:pt>
                <c:pt idx="2">
                  <c:v>15.5</c:v>
                </c:pt>
                <c:pt idx="3">
                  <c:v>13.166666666666666</c:v>
                </c:pt>
                <c:pt idx="4">
                  <c:v>8.0833333333333339</c:v>
                </c:pt>
                <c:pt idx="5">
                  <c:v>4.666666666666667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3-41B9-8968-54EBFD1803A6}"/>
            </c:ext>
          </c:extLst>
        </c:ser>
        <c:ser>
          <c:idx val="7"/>
          <c:order val="7"/>
          <c:tx>
            <c:v>A1-Y6 yeast in media receiving CO2</c:v>
          </c:tx>
          <c:spPr>
            <a:ln w="412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381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([1]Sheet1!$C$25,[1]Sheet1!$E$25,[1]Sheet1!$G$25,[1]Sheet1!$I$25,[1]Sheet1!$K$25,[1]Sheet1!$M$25)</c:f>
                <c:numCache>
                  <c:formatCode>General</c:formatCode>
                  <c:ptCount val="6"/>
                  <c:pt idx="0">
                    <c:v>0.38188130791298669</c:v>
                  </c:pt>
                  <c:pt idx="1">
                    <c:v>1.7559422921421231</c:v>
                  </c:pt>
                  <c:pt idx="2">
                    <c:v>1.0408329997330659</c:v>
                  </c:pt>
                  <c:pt idx="3">
                    <c:v>0.5</c:v>
                  </c:pt>
                  <c:pt idx="4">
                    <c:v>9.0104106454700492</c:v>
                  </c:pt>
                  <c:pt idx="5">
                    <c:v>4.337337893224368</c:v>
                  </c:pt>
                </c:numCache>
                <c:extLst xmlns:c15="http://schemas.microsoft.com/office/drawing/2012/chart"/>
              </c:numRef>
            </c:plus>
            <c:minus>
              <c:numRef>
                <c:f>([1]Sheet1!$C$25,[1]Sheet1!$E$25,[1]Sheet1!$G$25,[1]Sheet1!$I$25,[1]Sheet1!$K$25,[1]Sheet1!$M$25)</c:f>
                <c:numCache>
                  <c:formatCode>General</c:formatCode>
                  <c:ptCount val="6"/>
                  <c:pt idx="0">
                    <c:v>0.38188130791298669</c:v>
                  </c:pt>
                  <c:pt idx="1">
                    <c:v>1.7559422921421231</c:v>
                  </c:pt>
                  <c:pt idx="2">
                    <c:v>1.0408329997330659</c:v>
                  </c:pt>
                  <c:pt idx="3">
                    <c:v>0.5</c:v>
                  </c:pt>
                  <c:pt idx="4">
                    <c:v>9.0104106454700492</c:v>
                  </c:pt>
                  <c:pt idx="5">
                    <c:v>4.337337893224368</c:v>
                  </c:pt>
                </c:numCache>
                <c:extLst xmlns:c15="http://schemas.microsoft.com/office/drawing/2012/chart"/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curve'!$C$24,'Growth curve'!$E$24,'Growth curve'!$G$24,'Growth curve'!$I$24,'Growth curve'!$K$24,'Growth curve'!$M$24)</c:f>
              <c:numCache>
                <c:formatCode>General</c:formatCode>
                <c:ptCount val="6"/>
                <c:pt idx="0">
                  <c:v>0.58333333333333337</c:v>
                </c:pt>
                <c:pt idx="1">
                  <c:v>2.1666666666666665</c:v>
                </c:pt>
                <c:pt idx="2">
                  <c:v>3.8333333333333335</c:v>
                </c:pt>
                <c:pt idx="3">
                  <c:v>2</c:v>
                </c:pt>
                <c:pt idx="4">
                  <c:v>11.25</c:v>
                </c:pt>
                <c:pt idx="5">
                  <c:v>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793-41B9-8968-54EBFD18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57200"/>
        <c:axId val="391464744"/>
        <c:extLst/>
      </c:lineChart>
      <c:catAx>
        <c:axId val="39145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1464744"/>
        <c:crosses val="autoZero"/>
        <c:auto val="1"/>
        <c:lblAlgn val="ctr"/>
        <c:lblOffset val="100"/>
        <c:noMultiLvlLbl val="0"/>
      </c:catAx>
      <c:valAx>
        <c:axId val="39146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Cells/mL</a:t>
                </a:r>
                <a:r>
                  <a:rPr lang="en-US" baseline="0"/>
                  <a:t> </a:t>
                </a:r>
                <a:r>
                  <a:rPr lang="en-US"/>
                  <a:t>(x10</a:t>
                </a:r>
                <a:r>
                  <a:rPr lang="en-US" baseline="30000"/>
                  <a:t>6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Yeast feeding CO</a:t>
            </a:r>
            <a:r>
              <a:rPr lang="en-US" baseline="-25000"/>
              <a:t>2</a:t>
            </a:r>
            <a:r>
              <a:rPr lang="en-US"/>
              <a:t> Growth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Parental Yeast feeding CO2 to PA-PY</c:v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([1]Sheet1!$C$16,[1]Sheet1!$E$16,[1]Sheet1!$G$16,[1]Sheet1!$I$16,[1]Sheet1!$K$16,[1]Sheet1!$M$16)</c:f>
                <c:numCache>
                  <c:formatCode>General</c:formatCode>
                  <c:ptCount val="6"/>
                  <c:pt idx="0">
                    <c:v>0.20207259421636833</c:v>
                  </c:pt>
                  <c:pt idx="1">
                    <c:v>1</c:v>
                  </c:pt>
                  <c:pt idx="2">
                    <c:v>6.0827625302982193</c:v>
                  </c:pt>
                  <c:pt idx="3">
                    <c:v>8.144527815247077</c:v>
                  </c:pt>
                  <c:pt idx="4">
                    <c:v>4.0104031385053265</c:v>
                  </c:pt>
                  <c:pt idx="5">
                    <c:v>1.5275252316519499</c:v>
                  </c:pt>
                </c:numCache>
              </c:numRef>
            </c:plus>
            <c:minus>
              <c:numRef>
                <c:f>([1]Sheet1!$C$16,[1]Sheet1!$E$16,[1]Sheet1!$G$16,[1]Sheet1!$I$16,[1]Sheet1!$K$16,[1]Sheet1!$M$16)</c:f>
                <c:numCache>
                  <c:formatCode>General</c:formatCode>
                  <c:ptCount val="6"/>
                  <c:pt idx="0">
                    <c:v>0.20207259421636833</c:v>
                  </c:pt>
                  <c:pt idx="1">
                    <c:v>1</c:v>
                  </c:pt>
                  <c:pt idx="2">
                    <c:v>6.0827625302982193</c:v>
                  </c:pt>
                  <c:pt idx="3">
                    <c:v>8.144527815247077</c:v>
                  </c:pt>
                  <c:pt idx="4">
                    <c:v>4.0104031385053265</c:v>
                  </c:pt>
                  <c:pt idx="5">
                    <c:v>1.5275252316519499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curve'!$C$15,'Growth curve'!$E$15,'Growth curve'!$G$15,'Growth curve'!$I$15,'Growth curve'!$K$15,'Growth curve'!$M$15)</c:f>
              <c:numCache>
                <c:formatCode>General</c:formatCode>
                <c:ptCount val="6"/>
                <c:pt idx="0">
                  <c:v>1.4333333333333333</c:v>
                </c:pt>
                <c:pt idx="1">
                  <c:v>19</c:v>
                </c:pt>
                <c:pt idx="2">
                  <c:v>26</c:v>
                </c:pt>
                <c:pt idx="3">
                  <c:v>18.333333333333332</c:v>
                </c:pt>
                <c:pt idx="4">
                  <c:v>21.166666666666668</c:v>
                </c:pt>
                <c:pt idx="5">
                  <c:v>10.166666666666666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E-410C-8669-77AF0E55F248}"/>
            </c:ext>
          </c:extLst>
        </c:ser>
        <c:ser>
          <c:idx val="1"/>
          <c:order val="1"/>
          <c:tx>
            <c:v>Parental Yeast feeding CO2 to A1-Y6</c:v>
          </c:tx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([1]Sheet1!$C$30,[1]Sheet1!$E$30,[1]Sheet1!$G$30,[1]Sheet1!$I$30,[1]Sheet1!$K$30,[1]Sheet1!$M$30)</c:f>
                <c:numCache>
                  <c:formatCode>General</c:formatCode>
                  <c:ptCount val="6"/>
                  <c:pt idx="0">
                    <c:v>0.98994949366116725</c:v>
                  </c:pt>
                  <c:pt idx="1">
                    <c:v>5.6862407030773303</c:v>
                  </c:pt>
                  <c:pt idx="2">
                    <c:v>2.5166114784235796</c:v>
                  </c:pt>
                  <c:pt idx="3">
                    <c:v>3.5355339059327378</c:v>
                  </c:pt>
                  <c:pt idx="4">
                    <c:v>2.5166114784235849</c:v>
                  </c:pt>
                  <c:pt idx="5">
                    <c:v>5.0579969684978376</c:v>
                  </c:pt>
                </c:numCache>
              </c:numRef>
            </c:plus>
            <c:minus>
              <c:numRef>
                <c:f>([1]Sheet1!$C$30,[1]Sheet1!$E$30,[1]Sheet1!$G$30,[1]Sheet1!$I$30,[1]Sheet1!$K$30,[1]Sheet1!$M$30)</c:f>
                <c:numCache>
                  <c:formatCode>General</c:formatCode>
                  <c:ptCount val="6"/>
                  <c:pt idx="0">
                    <c:v>0.98994949366116725</c:v>
                  </c:pt>
                  <c:pt idx="1">
                    <c:v>5.6862407030773303</c:v>
                  </c:pt>
                  <c:pt idx="2">
                    <c:v>2.5166114784235796</c:v>
                  </c:pt>
                  <c:pt idx="3">
                    <c:v>3.5355339059327378</c:v>
                  </c:pt>
                  <c:pt idx="4">
                    <c:v>2.5166114784235849</c:v>
                  </c:pt>
                  <c:pt idx="5">
                    <c:v>5.0579969684978376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cat>
          <c:val>
            <c:numRef>
              <c:f>('Growth curve'!$C$29,'Growth curve'!$E$29,'Growth curve'!$G$29,'Growth curve'!$I$29,'Growth curve'!$K$29,'Growth curve'!$M$29)</c:f>
              <c:numCache>
                <c:formatCode>General</c:formatCode>
                <c:ptCount val="6"/>
                <c:pt idx="0">
                  <c:v>1.65</c:v>
                </c:pt>
                <c:pt idx="1">
                  <c:v>18.666666666666668</c:v>
                </c:pt>
                <c:pt idx="2">
                  <c:v>16.666666666666668</c:v>
                </c:pt>
                <c:pt idx="3">
                  <c:v>9.5</c:v>
                </c:pt>
                <c:pt idx="4">
                  <c:v>10.333333333333334</c:v>
                </c:pt>
                <c:pt idx="5">
                  <c:v>13.666666666666666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E-410C-8669-77AF0E55F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102632"/>
        <c:axId val="623103288"/>
      </c:lineChart>
      <c:catAx>
        <c:axId val="62310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103288"/>
        <c:crosses val="autoZero"/>
        <c:auto val="1"/>
        <c:lblAlgn val="ctr"/>
        <c:lblOffset val="100"/>
        <c:noMultiLvlLbl val="0"/>
      </c:catAx>
      <c:valAx>
        <c:axId val="62310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Cells/mL (x10</a:t>
                </a:r>
                <a:r>
                  <a:rPr lang="en-US" baseline="30000"/>
                  <a:t>6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10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Lab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[2]Sheet1!$A$35:$A$40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curve'!$B$35:$B$40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18.5</c:v>
                </c:pt>
                <c:pt idx="3">
                  <c:v>20</c:v>
                </c:pt>
                <c:pt idx="4">
                  <c:v>23</c:v>
                </c:pt>
                <c:pt idx="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E-4A03-BC47-76DD56E8BE38}"/>
            </c:ext>
          </c:extLst>
        </c:ser>
        <c:ser>
          <c:idx val="1"/>
          <c:order val="1"/>
          <c:tx>
            <c:v>Lightbox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[2]Sheet1!$A$35:$A$40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curve'!$C$35:$C$40</c:f>
              <c:numCache>
                <c:formatCode>General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27</c:v>
                </c:pt>
                <c:pt idx="3">
                  <c:v>27</c:v>
                </c:pt>
                <c:pt idx="4">
                  <c:v>29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E-4A03-BC47-76DD56E8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763208"/>
        <c:axId val="386762880"/>
      </c:lineChart>
      <c:catAx>
        <c:axId val="386763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6762880"/>
        <c:crosses val="autoZero"/>
        <c:auto val="1"/>
        <c:lblAlgn val="ctr"/>
        <c:lblOffset val="100"/>
        <c:noMultiLvlLbl val="0"/>
      </c:catAx>
      <c:valAx>
        <c:axId val="38676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Temperature (°C)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676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Cumulative CO2 weight 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'Growth curve'!$L$44:$L$49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9.4516312525054602E-2</c:v>
                  </c:pt>
                  <c:pt idx="2">
                    <c:v>1.0562827904180012</c:v>
                  </c:pt>
                  <c:pt idx="3">
                    <c:v>5.83233515269258</c:v>
                  </c:pt>
                  <c:pt idx="4">
                    <c:v>5.9100705015535633</c:v>
                  </c:pt>
                  <c:pt idx="5">
                    <c:v>5.614730625773543</c:v>
                  </c:pt>
                </c:numCache>
              </c:numRef>
            </c:plus>
            <c:minus>
              <c:numRef>
                <c:f>'Growth curve'!$L$44:$L$49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9.4516312525054602E-2</c:v>
                  </c:pt>
                  <c:pt idx="2">
                    <c:v>1.0562827904180012</c:v>
                  </c:pt>
                  <c:pt idx="3">
                    <c:v>5.83233515269258</c:v>
                  </c:pt>
                  <c:pt idx="4">
                    <c:v>5.9100705015535633</c:v>
                  </c:pt>
                  <c:pt idx="5">
                    <c:v>5.614730625773543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'Growth curve'!$A$44:$A$49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curve'!$K$44:$K$49</c:f>
              <c:numCache>
                <c:formatCode>General</c:formatCode>
                <c:ptCount val="6"/>
                <c:pt idx="0">
                  <c:v>0</c:v>
                </c:pt>
                <c:pt idx="1">
                  <c:v>0.62666666666662729</c:v>
                </c:pt>
                <c:pt idx="2">
                  <c:v>6.5466666666666997</c:v>
                </c:pt>
                <c:pt idx="3">
                  <c:v>15.633333333333288</c:v>
                </c:pt>
                <c:pt idx="4">
                  <c:v>22.113333333333383</c:v>
                </c:pt>
                <c:pt idx="5">
                  <c:v>27.300000000000029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F-492C-B2D9-003C190C3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914936"/>
        <c:axId val="600915264"/>
      </c:lineChart>
      <c:catAx>
        <c:axId val="600914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0915264"/>
        <c:crosses val="autoZero"/>
        <c:auto val="1"/>
        <c:lblAlgn val="ctr"/>
        <c:lblOffset val="100"/>
        <c:noMultiLvlLbl val="0"/>
      </c:catAx>
      <c:valAx>
        <c:axId val="60091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CO2 weight loss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091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[2]Sheet1!$B$52</c:f>
              <c:strCache>
                <c:ptCount val="1"/>
                <c:pt idx="0">
                  <c:v>PA-PY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[2]Sheet1!$A$53:$A$58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curve'!$B$53:$B$58</c:f>
              <c:numCache>
                <c:formatCode>General</c:formatCode>
                <c:ptCount val="6"/>
                <c:pt idx="0">
                  <c:v>8.08</c:v>
                </c:pt>
                <c:pt idx="1">
                  <c:v>7.7</c:v>
                </c:pt>
                <c:pt idx="2">
                  <c:v>6.84</c:v>
                </c:pt>
                <c:pt idx="3">
                  <c:v>6.17</c:v>
                </c:pt>
                <c:pt idx="4">
                  <c:v>7.07</c:v>
                </c:pt>
                <c:pt idx="5">
                  <c:v>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4-40B6-A651-5327F6E3B0FD}"/>
            </c:ext>
          </c:extLst>
        </c:ser>
        <c:ser>
          <c:idx val="1"/>
          <c:order val="1"/>
          <c:tx>
            <c:strRef>
              <c:f>[2]Sheet1!$C$52</c:f>
              <c:strCache>
                <c:ptCount val="1"/>
                <c:pt idx="0">
                  <c:v>A1-Y6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[2]Sheet1!$A$53:$A$58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curve'!$C$53:$C$58</c:f>
              <c:numCache>
                <c:formatCode>General</c:formatCode>
                <c:ptCount val="6"/>
                <c:pt idx="0">
                  <c:v>8.08</c:v>
                </c:pt>
                <c:pt idx="1">
                  <c:v>7.94</c:v>
                </c:pt>
                <c:pt idx="2">
                  <c:v>7.63</c:v>
                </c:pt>
                <c:pt idx="3">
                  <c:v>6.77</c:v>
                </c:pt>
                <c:pt idx="4">
                  <c:v>6.91</c:v>
                </c:pt>
                <c:pt idx="5">
                  <c:v>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4-40B6-A651-5327F6E3B0FD}"/>
            </c:ext>
          </c:extLst>
        </c:ser>
        <c:ser>
          <c:idx val="2"/>
          <c:order val="2"/>
          <c:tx>
            <c:strRef>
              <c:f>[2]Sheet1!$D$52</c:f>
              <c:strCache>
                <c:ptCount val="1"/>
                <c:pt idx="0">
                  <c:v>PY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[2]Sheet1!$A$53:$A$58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'Growth curve'!$D$53:$D$58</c:f>
              <c:numCache>
                <c:formatCode>General</c:formatCode>
                <c:ptCount val="6"/>
                <c:pt idx="0">
                  <c:v>5.48</c:v>
                </c:pt>
                <c:pt idx="1">
                  <c:v>5.03</c:v>
                </c:pt>
                <c:pt idx="2">
                  <c:v>4.63</c:v>
                </c:pt>
                <c:pt idx="3">
                  <c:v>4.62</c:v>
                </c:pt>
                <c:pt idx="4">
                  <c:v>4.5599999999999996</c:v>
                </c:pt>
                <c:pt idx="5">
                  <c:v>4.8099999999999996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4-40B6-A651-5327F6E3B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6216"/>
        <c:axId val="389540832"/>
      </c:lineChart>
      <c:catAx>
        <c:axId val="316886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9540832"/>
        <c:crosses val="autoZero"/>
        <c:auto val="1"/>
        <c:lblAlgn val="ctr"/>
        <c:lblOffset val="100"/>
        <c:noMultiLvlLbl val="0"/>
      </c:catAx>
      <c:valAx>
        <c:axId val="3895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88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pH!$B$2</c:f>
              <c:strCache>
                <c:ptCount val="1"/>
                <c:pt idx="0">
                  <c:v>PA-PY receiving CO2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pH!$A$3:$A$9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pH!$B$3:$B$9</c:f>
              <c:numCache>
                <c:formatCode>General</c:formatCode>
                <c:ptCount val="7"/>
                <c:pt idx="0">
                  <c:v>8.08</c:v>
                </c:pt>
                <c:pt idx="1">
                  <c:v>7.7</c:v>
                </c:pt>
                <c:pt idx="2">
                  <c:v>6.84</c:v>
                </c:pt>
                <c:pt idx="3">
                  <c:v>6.17</c:v>
                </c:pt>
                <c:pt idx="4">
                  <c:v>7.07</c:v>
                </c:pt>
                <c:pt idx="5">
                  <c:v>7.01</c:v>
                </c:pt>
                <c:pt idx="6">
                  <c:v>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5-420E-9EC9-FD8190E9169B}"/>
            </c:ext>
          </c:extLst>
        </c:ser>
        <c:ser>
          <c:idx val="2"/>
          <c:order val="1"/>
          <c:tx>
            <c:strRef>
              <c:f>pH!$C$2</c:f>
              <c:strCache>
                <c:ptCount val="1"/>
                <c:pt idx="0">
                  <c:v>A100.1-Y100.6 receiving CO2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pH!$A$3:$A$9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pH!$C$3:$C$9</c:f>
              <c:numCache>
                <c:formatCode>General</c:formatCode>
                <c:ptCount val="7"/>
                <c:pt idx="0">
                  <c:v>8.08</c:v>
                </c:pt>
                <c:pt idx="1">
                  <c:v>7.94</c:v>
                </c:pt>
                <c:pt idx="2">
                  <c:v>7.63</c:v>
                </c:pt>
                <c:pt idx="3">
                  <c:v>6.77</c:v>
                </c:pt>
                <c:pt idx="4">
                  <c:v>6.84</c:v>
                </c:pt>
                <c:pt idx="5">
                  <c:v>5.92</c:v>
                </c:pt>
                <c:pt idx="6">
                  <c:v>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5-420E-9EC9-FD8190E9169B}"/>
            </c:ext>
          </c:extLst>
        </c:ser>
        <c:ser>
          <c:idx val="0"/>
          <c:order val="2"/>
          <c:tx>
            <c:strRef>
              <c:f>pH!$D$2</c:f>
              <c:strCache>
                <c:ptCount val="1"/>
                <c:pt idx="0">
                  <c:v>PA-PY not receiving CO2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pH!$A$3:$A$9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pH!$D$3:$D$9</c:f>
              <c:numCache>
                <c:formatCode>General</c:formatCode>
                <c:ptCount val="7"/>
                <c:pt idx="0">
                  <c:v>8.08</c:v>
                </c:pt>
                <c:pt idx="1">
                  <c:v>7.76</c:v>
                </c:pt>
                <c:pt idx="4">
                  <c:v>6.08</c:v>
                </c:pt>
                <c:pt idx="5">
                  <c:v>6.36</c:v>
                </c:pt>
                <c:pt idx="6">
                  <c:v>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25-420E-9EC9-FD8190E9169B}"/>
            </c:ext>
          </c:extLst>
        </c:ser>
        <c:ser>
          <c:idx val="3"/>
          <c:order val="3"/>
          <c:tx>
            <c:strRef>
              <c:f>pH!$E$2</c:f>
              <c:strCache>
                <c:ptCount val="1"/>
                <c:pt idx="0">
                  <c:v>A100.1-Y100.6 not receiving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pH!$A$3:$A$9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pH!$E$3:$E$9</c:f>
              <c:numCache>
                <c:formatCode>General</c:formatCode>
                <c:ptCount val="7"/>
                <c:pt idx="0">
                  <c:v>8.08</c:v>
                </c:pt>
                <c:pt idx="1">
                  <c:v>7.9</c:v>
                </c:pt>
                <c:pt idx="4">
                  <c:v>6.06</c:v>
                </c:pt>
                <c:pt idx="5">
                  <c:v>6.07</c:v>
                </c:pt>
                <c:pt idx="6">
                  <c:v>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25-420E-9EC9-FD8190E91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44328"/>
        <c:axId val="1237137440"/>
      </c:lineChart>
      <c:catAx>
        <c:axId val="123714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7137440"/>
        <c:crosses val="autoZero"/>
        <c:auto val="1"/>
        <c:lblAlgn val="ctr"/>
        <c:lblOffset val="100"/>
        <c:noMultiLvlLbl val="0"/>
      </c:catAx>
      <c:valAx>
        <c:axId val="1237137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3714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106672</xdr:colOff>
      <xdr:row>0</xdr:row>
      <xdr:rowOff>0</xdr:rowOff>
    </xdr:from>
    <xdr:to>
      <xdr:col>24</xdr:col>
      <xdr:colOff>505408</xdr:colOff>
      <xdr:row>23</xdr:row>
      <xdr:rowOff>126352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19CBA-24F5-4365-93A6-A5A333504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82154</xdr:colOff>
      <xdr:row>3</xdr:row>
      <xdr:rowOff>21431</xdr:rowOff>
    </xdr:from>
    <xdr:to>
      <xdr:col>34</xdr:col>
      <xdr:colOff>276225</xdr:colOff>
      <xdr:row>17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989753-18E0-4866-B725-D70B6FA81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30</xdr:row>
      <xdr:rowOff>109537</xdr:rowOff>
    </xdr:from>
    <xdr:to>
      <xdr:col>9</xdr:col>
      <xdr:colOff>533400</xdr:colOff>
      <xdr:row>41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186709-2FCE-4475-B729-AB79156DA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157162</xdr:colOff>
      <xdr:row>40</xdr:row>
      <xdr:rowOff>185737</xdr:rowOff>
    </xdr:from>
    <xdr:to>
      <xdr:col>19</xdr:col>
      <xdr:colOff>504826</xdr:colOff>
      <xdr:row>53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9AC872-45C9-4ED9-A0A2-564C6A3CD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147636</xdr:colOff>
      <xdr:row>50</xdr:row>
      <xdr:rowOff>80962</xdr:rowOff>
    </xdr:from>
    <xdr:to>
      <xdr:col>12</xdr:col>
      <xdr:colOff>47625</xdr:colOff>
      <xdr:row>65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F30016-D6FB-454D-B8B5-362F708B9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9</xdr:row>
      <xdr:rowOff>33337</xdr:rowOff>
    </xdr:from>
    <xdr:to>
      <xdr:col>4</xdr:col>
      <xdr:colOff>228600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6E6D7A-135E-4C8A-B0D0-73EDF45C5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test%20yeast%200,5x10%5e6%20algae%201x10%5e7%20Parental%20and%20Good%20Pairing%20in%202%25%20glucose%20and%202mM%20nitri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x10%5e7%20A%20and%201x10%5e6%20Y%20Parental%20and%20Good%20Pairing%20in%202%25%20glucose%20and%202mM%20nitr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H"/>
      <sheetName val="RNA"/>
      <sheetName val="Sheet2"/>
      <sheetName val="ANOVA1"/>
      <sheetName val="Sheet5"/>
      <sheetName val="XLSTAT_20211016_152915_1_HID"/>
      <sheetName val="ANOVA"/>
      <sheetName val="XLSTAT_20211016_152744_1_HID"/>
      <sheetName val="Sheet3"/>
    </sheetNames>
    <sheetDataSet>
      <sheetData sheetId="0">
        <row r="6">
          <cell r="B6">
            <v>6.7175144212722016</v>
          </cell>
          <cell r="C6">
            <v>0.35355339059327379</v>
          </cell>
          <cell r="D6">
            <v>5.3033008588991066</v>
          </cell>
          <cell r="E6">
            <v>0.70710678118654757</v>
          </cell>
          <cell r="F6">
            <v>9.8994949366116654</v>
          </cell>
          <cell r="G6">
            <v>2.1213203435596424</v>
          </cell>
          <cell r="H6">
            <v>4.9497474683058327</v>
          </cell>
          <cell r="I6">
            <v>4.2426406871192848</v>
          </cell>
          <cell r="J6">
            <v>1.4142135623730951</v>
          </cell>
          <cell r="K6">
            <v>5.6568542494923806</v>
          </cell>
          <cell r="L6">
            <v>7.0710678118654755</v>
          </cell>
          <cell r="M6">
            <v>4.2426406871192848</v>
          </cell>
        </row>
        <row r="11">
          <cell r="B11">
            <v>1.233220715579062</v>
          </cell>
          <cell r="C11">
            <v>0.25</v>
          </cell>
          <cell r="D11">
            <v>4.924428900898052</v>
          </cell>
          <cell r="E11">
            <v>1.5275252316519465</v>
          </cell>
          <cell r="F11">
            <v>6.3639610306789276</v>
          </cell>
          <cell r="G11">
            <v>3</v>
          </cell>
          <cell r="I11">
            <v>4.5825756949558398</v>
          </cell>
          <cell r="J11">
            <v>11.313708498984761</v>
          </cell>
          <cell r="K11">
            <v>4</v>
          </cell>
          <cell r="L11">
            <v>5.6568542494923806</v>
          </cell>
          <cell r="M11">
            <v>1</v>
          </cell>
        </row>
        <row r="16">
          <cell r="C16">
            <v>0.20207259421636833</v>
          </cell>
          <cell r="E16">
            <v>1</v>
          </cell>
          <cell r="G16">
            <v>6.0827625302982193</v>
          </cell>
          <cell r="I16">
            <v>8.144527815247077</v>
          </cell>
          <cell r="K16">
            <v>4.0104031385053265</v>
          </cell>
          <cell r="M16">
            <v>1.5275252316519499</v>
          </cell>
        </row>
        <row r="20">
          <cell r="B20">
            <v>0.17677669529663689</v>
          </cell>
          <cell r="C20">
            <v>0</v>
          </cell>
          <cell r="D20">
            <v>3.8890872965260113</v>
          </cell>
          <cell r="E20">
            <v>2.1213203435596424</v>
          </cell>
          <cell r="F20">
            <v>5.6568542494923806</v>
          </cell>
          <cell r="G20">
            <v>1.4142135623730951</v>
          </cell>
          <cell r="H20">
            <v>6.3639610306789276</v>
          </cell>
          <cell r="I20">
            <v>0.70710678118654757</v>
          </cell>
          <cell r="J20">
            <v>16.263455967290593</v>
          </cell>
          <cell r="K20">
            <v>10.606601717798213</v>
          </cell>
          <cell r="L20">
            <v>4.2426406871192848</v>
          </cell>
          <cell r="M20">
            <v>7.0710678118654755</v>
          </cell>
        </row>
        <row r="25">
          <cell r="B25">
            <v>0.62915286960589578</v>
          </cell>
          <cell r="C25">
            <v>0.38188130791298669</v>
          </cell>
          <cell r="D25">
            <v>5.0332229568471671</v>
          </cell>
          <cell r="E25">
            <v>1.7559422921421231</v>
          </cell>
          <cell r="F25">
            <v>5.0744457825461096</v>
          </cell>
          <cell r="G25">
            <v>1.0408329997330659</v>
          </cell>
          <cell r="H25">
            <v>2.2546248764114432</v>
          </cell>
          <cell r="I25">
            <v>0.5</v>
          </cell>
          <cell r="J25">
            <v>6.4436661407411018</v>
          </cell>
          <cell r="K25">
            <v>9.0104106454700492</v>
          </cell>
          <cell r="L25">
            <v>1.7559422921421237</v>
          </cell>
          <cell r="M25">
            <v>4.337337893224368</v>
          </cell>
        </row>
        <row r="30">
          <cell r="C30">
            <v>0.98994949366116725</v>
          </cell>
          <cell r="E30">
            <v>5.6862407030773303</v>
          </cell>
          <cell r="G30">
            <v>2.5166114784235796</v>
          </cell>
          <cell r="I30">
            <v>3.5355339059327378</v>
          </cell>
          <cell r="K30">
            <v>2.5166114784235849</v>
          </cell>
          <cell r="M30">
            <v>5.0579969684978376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5">
          <cell r="A35">
            <v>0</v>
          </cell>
        </row>
        <row r="36">
          <cell r="A36">
            <v>1</v>
          </cell>
        </row>
        <row r="37">
          <cell r="A37">
            <v>2</v>
          </cell>
        </row>
        <row r="38">
          <cell r="A38">
            <v>3</v>
          </cell>
        </row>
        <row r="39">
          <cell r="A39">
            <v>4</v>
          </cell>
        </row>
        <row r="40">
          <cell r="A40">
            <v>5</v>
          </cell>
        </row>
        <row r="52">
          <cell r="B52" t="str">
            <v>PA-PY</v>
          </cell>
          <cell r="C52" t="str">
            <v>A1-Y6</v>
          </cell>
          <cell r="D52" t="str">
            <v>PY</v>
          </cell>
        </row>
        <row r="53">
          <cell r="A53">
            <v>0</v>
          </cell>
        </row>
        <row r="54">
          <cell r="A54">
            <v>1</v>
          </cell>
        </row>
        <row r="55">
          <cell r="A55">
            <v>2</v>
          </cell>
        </row>
        <row r="56">
          <cell r="A56">
            <v>3</v>
          </cell>
        </row>
        <row r="57">
          <cell r="A57">
            <v>4</v>
          </cell>
        </row>
        <row r="58">
          <cell r="A5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BC78-BBE4-4C32-97BA-079D1B52793B}">
  <sheetPr codeName="Sheet1"/>
  <dimension ref="A1:N58"/>
  <sheetViews>
    <sheetView tabSelected="1" topLeftCell="A11" zoomScale="98" zoomScaleNormal="98" workbookViewId="0">
      <selection activeCell="AY43" sqref="AY43"/>
    </sheetView>
  </sheetViews>
  <sheetFormatPr defaultRowHeight="15" x14ac:dyDescent="0.25"/>
  <cols>
    <col min="1" max="1" width="10.7109375" bestFit="1" customWidth="1"/>
  </cols>
  <sheetData>
    <row r="1" spans="1:13" x14ac:dyDescent="0.25">
      <c r="A1" s="3" t="s">
        <v>0</v>
      </c>
      <c r="B1" s="4" t="s">
        <v>1</v>
      </c>
      <c r="C1" s="4"/>
      <c r="D1" s="4" t="s">
        <v>2</v>
      </c>
      <c r="E1" s="4"/>
      <c r="F1" s="4" t="s">
        <v>3</v>
      </c>
      <c r="G1" s="4"/>
      <c r="H1" s="4" t="s">
        <v>4</v>
      </c>
      <c r="I1" s="4"/>
      <c r="J1" s="4" t="s">
        <v>5</v>
      </c>
      <c r="K1" s="4"/>
      <c r="L1" s="4" t="s">
        <v>6</v>
      </c>
      <c r="M1" s="4"/>
    </row>
    <row r="2" spans="1:13" x14ac:dyDescent="0.25">
      <c r="A2" s="4" t="s">
        <v>7</v>
      </c>
      <c r="B2" s="4" t="s">
        <v>8</v>
      </c>
      <c r="C2" s="4" t="s">
        <v>9</v>
      </c>
      <c r="D2" s="4" t="s">
        <v>8</v>
      </c>
      <c r="E2" s="4" t="s">
        <v>9</v>
      </c>
      <c r="F2" s="4" t="s">
        <v>8</v>
      </c>
      <c r="G2" s="4" t="s">
        <v>9</v>
      </c>
      <c r="H2" s="4" t="s">
        <v>8</v>
      </c>
      <c r="I2" s="4" t="s">
        <v>9</v>
      </c>
      <c r="J2" s="4" t="s">
        <v>8</v>
      </c>
      <c r="K2" s="4" t="s">
        <v>9</v>
      </c>
      <c r="L2" s="4" t="s">
        <v>8</v>
      </c>
      <c r="M2" s="4" t="s">
        <v>9</v>
      </c>
    </row>
    <row r="3" spans="1:13" x14ac:dyDescent="0.25">
      <c r="A3" s="4" t="s">
        <v>10</v>
      </c>
      <c r="B3" s="4">
        <v>19.25</v>
      </c>
      <c r="C3" s="4">
        <v>1.25</v>
      </c>
      <c r="D3" s="4">
        <v>13.5</v>
      </c>
      <c r="E3" s="4">
        <v>0.5</v>
      </c>
      <c r="F3" s="4">
        <v>15</v>
      </c>
      <c r="G3" s="4">
        <v>7</v>
      </c>
      <c r="H3" s="4">
        <v>60</v>
      </c>
      <c r="I3" s="4">
        <v>9</v>
      </c>
      <c r="J3" s="4">
        <v>62</v>
      </c>
      <c r="K3" s="4">
        <v>20</v>
      </c>
      <c r="L3" s="4">
        <v>40</v>
      </c>
      <c r="M3" s="4">
        <v>13</v>
      </c>
    </row>
    <row r="4" spans="1:13" x14ac:dyDescent="0.25">
      <c r="A4" s="4" t="s">
        <v>11</v>
      </c>
      <c r="B4" s="4">
        <v>9.75</v>
      </c>
      <c r="C4" s="4">
        <v>0.75</v>
      </c>
      <c r="D4" s="4">
        <v>21</v>
      </c>
      <c r="E4" s="4">
        <v>1.5</v>
      </c>
      <c r="F4" s="4">
        <v>29</v>
      </c>
      <c r="G4" s="4">
        <v>10</v>
      </c>
      <c r="H4" s="4">
        <v>53</v>
      </c>
      <c r="I4" s="4">
        <v>15</v>
      </c>
      <c r="J4" s="4">
        <v>64</v>
      </c>
      <c r="K4" s="4">
        <v>12</v>
      </c>
      <c r="L4" s="4">
        <v>50</v>
      </c>
      <c r="M4" s="4">
        <v>7</v>
      </c>
    </row>
    <row r="5" spans="1:13" s="1" customFormat="1" x14ac:dyDescent="0.25">
      <c r="A5" s="4" t="s">
        <v>12</v>
      </c>
      <c r="B5" s="4">
        <f>AVERAGE(B3:B4)</f>
        <v>14.5</v>
      </c>
      <c r="C5" s="4">
        <f t="shared" ref="C5:M5" si="0">AVERAGE(C3:C4)</f>
        <v>1</v>
      </c>
      <c r="D5" s="4">
        <f t="shared" si="0"/>
        <v>17.25</v>
      </c>
      <c r="E5" s="4">
        <f t="shared" si="0"/>
        <v>1</v>
      </c>
      <c r="F5" s="4">
        <f t="shared" si="0"/>
        <v>22</v>
      </c>
      <c r="G5" s="4">
        <f t="shared" si="0"/>
        <v>8.5</v>
      </c>
      <c r="H5" s="4">
        <f t="shared" si="0"/>
        <v>56.5</v>
      </c>
      <c r="I5" s="4">
        <f t="shared" si="0"/>
        <v>12</v>
      </c>
      <c r="J5" s="4">
        <f t="shared" si="0"/>
        <v>63</v>
      </c>
      <c r="K5" s="4">
        <f t="shared" si="0"/>
        <v>16</v>
      </c>
      <c r="L5" s="4">
        <f t="shared" si="0"/>
        <v>45</v>
      </c>
      <c r="M5" s="4">
        <f t="shared" si="0"/>
        <v>10</v>
      </c>
    </row>
    <row r="6" spans="1:13" s="1" customFormat="1" x14ac:dyDescent="0.25">
      <c r="A6" s="4" t="s">
        <v>13</v>
      </c>
      <c r="B6" s="4">
        <f>STDEV(B3:B4)</f>
        <v>6.7175144212722016</v>
      </c>
      <c r="C6" s="4">
        <f t="shared" ref="C6:M6" si="1">STDEV(C3:C4)</f>
        <v>0.35355339059327379</v>
      </c>
      <c r="D6" s="4">
        <f t="shared" si="1"/>
        <v>5.3033008588991066</v>
      </c>
      <c r="E6" s="4">
        <f t="shared" si="1"/>
        <v>0.70710678118654757</v>
      </c>
      <c r="F6" s="4">
        <f t="shared" si="1"/>
        <v>9.8994949366116654</v>
      </c>
      <c r="G6" s="4">
        <f t="shared" si="1"/>
        <v>2.1213203435596424</v>
      </c>
      <c r="H6" s="4">
        <f t="shared" si="1"/>
        <v>4.9497474683058327</v>
      </c>
      <c r="I6" s="4">
        <f t="shared" si="1"/>
        <v>4.2426406871192848</v>
      </c>
      <c r="J6" s="4">
        <f t="shared" si="1"/>
        <v>1.4142135623730951</v>
      </c>
      <c r="K6" s="4">
        <f t="shared" si="1"/>
        <v>5.6568542494923806</v>
      </c>
      <c r="L6" s="4">
        <f t="shared" si="1"/>
        <v>7.0710678118654755</v>
      </c>
      <c r="M6" s="4">
        <f t="shared" si="1"/>
        <v>4.2426406871192848</v>
      </c>
    </row>
    <row r="7" spans="1:13" x14ac:dyDescent="0.25">
      <c r="A7" s="4" t="s">
        <v>14</v>
      </c>
      <c r="B7" s="4">
        <v>13.5</v>
      </c>
      <c r="C7" s="4">
        <v>0.5</v>
      </c>
      <c r="D7" s="4">
        <v>21</v>
      </c>
      <c r="E7" s="4">
        <v>0.5</v>
      </c>
      <c r="F7" s="4">
        <v>55</v>
      </c>
      <c r="G7" s="4">
        <v>9</v>
      </c>
      <c r="H7" s="4">
        <v>34</v>
      </c>
      <c r="I7" s="4">
        <v>6</v>
      </c>
      <c r="J7" s="4">
        <v>54</v>
      </c>
      <c r="K7" s="4">
        <v>14</v>
      </c>
      <c r="L7" s="4">
        <v>59</v>
      </c>
      <c r="M7" s="4">
        <v>16</v>
      </c>
    </row>
    <row r="8" spans="1:13" x14ac:dyDescent="0.25">
      <c r="A8" s="4" t="s">
        <v>15</v>
      </c>
      <c r="B8" s="4">
        <v>13.25</v>
      </c>
      <c r="C8" s="4">
        <v>0.75</v>
      </c>
      <c r="D8" s="4">
        <v>28</v>
      </c>
      <c r="E8" s="4">
        <v>3.5</v>
      </c>
      <c r="F8" s="4">
        <v>22</v>
      </c>
      <c r="G8" s="4">
        <v>12</v>
      </c>
      <c r="H8" s="4">
        <v>18</v>
      </c>
      <c r="I8" s="4">
        <v>12</v>
      </c>
      <c r="J8" s="4">
        <v>20</v>
      </c>
      <c r="K8" s="4">
        <v>22</v>
      </c>
      <c r="L8" s="4">
        <v>17</v>
      </c>
      <c r="M8" s="4">
        <v>17</v>
      </c>
    </row>
    <row r="9" spans="1:13" x14ac:dyDescent="0.25">
      <c r="A9" s="4" t="s">
        <v>16</v>
      </c>
      <c r="B9" s="4">
        <v>11.25</v>
      </c>
      <c r="C9" s="4">
        <v>1</v>
      </c>
      <c r="D9" s="4">
        <v>30.5</v>
      </c>
      <c r="E9" s="4">
        <v>1.5</v>
      </c>
      <c r="F9" s="4">
        <v>46</v>
      </c>
      <c r="G9" s="4">
        <v>15</v>
      </c>
      <c r="H9" s="4">
        <v>63</v>
      </c>
      <c r="I9" s="4">
        <v>15</v>
      </c>
      <c r="J9" s="4">
        <v>38</v>
      </c>
      <c r="K9" s="4">
        <v>18</v>
      </c>
      <c r="L9" s="4">
        <v>51</v>
      </c>
      <c r="M9" s="4">
        <v>18</v>
      </c>
    </row>
    <row r="10" spans="1:13" s="1" customFormat="1" x14ac:dyDescent="0.25">
      <c r="A10" s="4" t="s">
        <v>12</v>
      </c>
      <c r="B10" s="4">
        <f>AVERAGE(B7:B9)</f>
        <v>12.666666666666666</v>
      </c>
      <c r="C10" s="4">
        <f t="shared" ref="C10:M10" si="2">AVERAGE(C7:C9)</f>
        <v>0.75</v>
      </c>
      <c r="D10" s="4">
        <f t="shared" si="2"/>
        <v>26.5</v>
      </c>
      <c r="E10" s="4">
        <f t="shared" si="2"/>
        <v>1.8333333333333333</v>
      </c>
      <c r="F10" s="4">
        <f t="shared" si="2"/>
        <v>41</v>
      </c>
      <c r="G10" s="4">
        <f t="shared" si="2"/>
        <v>12</v>
      </c>
      <c r="H10" s="4">
        <f t="shared" si="2"/>
        <v>38.333333333333336</v>
      </c>
      <c r="I10" s="4">
        <f t="shared" si="2"/>
        <v>11</v>
      </c>
      <c r="J10" s="4">
        <f t="shared" si="2"/>
        <v>37.333333333333336</v>
      </c>
      <c r="K10" s="4">
        <f t="shared" si="2"/>
        <v>18</v>
      </c>
      <c r="L10" s="4">
        <f t="shared" si="2"/>
        <v>42.333333333333336</v>
      </c>
      <c r="M10" s="4">
        <f t="shared" si="2"/>
        <v>17</v>
      </c>
    </row>
    <row r="11" spans="1:13" s="1" customFormat="1" x14ac:dyDescent="0.25">
      <c r="A11" s="4" t="s">
        <v>13</v>
      </c>
      <c r="B11" s="4">
        <f>STDEV(B7:B9)</f>
        <v>1.233220715579062</v>
      </c>
      <c r="C11" s="4">
        <f t="shared" ref="C11:M11" si="3">STDEV(C7:C9)</f>
        <v>0.25</v>
      </c>
      <c r="D11" s="4">
        <f t="shared" si="3"/>
        <v>4.924428900898052</v>
      </c>
      <c r="E11" s="4">
        <f t="shared" si="3"/>
        <v>1.5275252316519465</v>
      </c>
      <c r="F11" s="4">
        <f t="shared" si="3"/>
        <v>17.058722109231979</v>
      </c>
      <c r="G11" s="4">
        <f t="shared" si="3"/>
        <v>3</v>
      </c>
      <c r="H11" s="4">
        <f t="shared" si="3"/>
        <v>22.810816147900834</v>
      </c>
      <c r="I11" s="4">
        <f t="shared" si="3"/>
        <v>4.5825756949558398</v>
      </c>
      <c r="J11" s="4">
        <f t="shared" si="3"/>
        <v>17.00980109623077</v>
      </c>
      <c r="K11" s="4">
        <f t="shared" si="3"/>
        <v>4</v>
      </c>
      <c r="L11" s="4">
        <f t="shared" si="3"/>
        <v>22.300971578236979</v>
      </c>
      <c r="M11" s="4">
        <f t="shared" si="3"/>
        <v>1</v>
      </c>
    </row>
    <row r="12" spans="1:13" x14ac:dyDescent="0.25">
      <c r="A12" s="4" t="s">
        <v>17</v>
      </c>
      <c r="B12" s="4"/>
      <c r="C12" s="4">
        <v>1.65</v>
      </c>
      <c r="D12" s="4"/>
      <c r="E12" s="4">
        <v>19</v>
      </c>
      <c r="F12" s="4"/>
      <c r="G12" s="4">
        <v>33</v>
      </c>
      <c r="H12" s="4"/>
      <c r="I12" s="4">
        <v>24</v>
      </c>
      <c r="J12" s="4"/>
      <c r="K12" s="4">
        <v>25</v>
      </c>
      <c r="L12" s="4"/>
      <c r="M12" s="4">
        <v>8.5</v>
      </c>
    </row>
    <row r="13" spans="1:13" x14ac:dyDescent="0.25">
      <c r="A13" s="4" t="s">
        <v>18</v>
      </c>
      <c r="B13" s="4"/>
      <c r="C13" s="4">
        <v>1.4</v>
      </c>
      <c r="D13" s="4"/>
      <c r="E13" s="4">
        <v>20</v>
      </c>
      <c r="F13" s="4"/>
      <c r="G13" s="4">
        <v>23</v>
      </c>
      <c r="H13" s="4"/>
      <c r="I13" s="4">
        <v>22</v>
      </c>
      <c r="J13" s="4"/>
      <c r="K13" s="4">
        <v>21.5</v>
      </c>
      <c r="L13" s="4"/>
      <c r="M13" s="4">
        <v>10.5</v>
      </c>
    </row>
    <row r="14" spans="1:13" x14ac:dyDescent="0.25">
      <c r="A14" s="4" t="s">
        <v>19</v>
      </c>
      <c r="B14" s="4"/>
      <c r="C14" s="4">
        <v>1.25</v>
      </c>
      <c r="D14" s="4"/>
      <c r="E14" s="4">
        <v>18</v>
      </c>
      <c r="F14" s="4"/>
      <c r="G14" s="4">
        <v>22</v>
      </c>
      <c r="H14" s="4"/>
      <c r="I14" s="4">
        <v>9</v>
      </c>
      <c r="J14" s="4"/>
      <c r="K14" s="4">
        <v>17</v>
      </c>
      <c r="L14" s="4"/>
      <c r="M14" s="4">
        <v>11.5</v>
      </c>
    </row>
    <row r="15" spans="1:13" s="1" customFormat="1" x14ac:dyDescent="0.25">
      <c r="A15" s="4" t="s">
        <v>12</v>
      </c>
      <c r="B15" s="4"/>
      <c r="C15" s="4">
        <f t="shared" ref="C15:M15" si="4">AVERAGE(C12:C14)</f>
        <v>1.4333333333333333</v>
      </c>
      <c r="D15" s="4"/>
      <c r="E15" s="4">
        <f t="shared" si="4"/>
        <v>19</v>
      </c>
      <c r="F15" s="4"/>
      <c r="G15" s="4">
        <f t="shared" si="4"/>
        <v>26</v>
      </c>
      <c r="H15" s="4"/>
      <c r="I15" s="4">
        <f t="shared" si="4"/>
        <v>18.333333333333332</v>
      </c>
      <c r="J15" s="4"/>
      <c r="K15" s="4">
        <f t="shared" si="4"/>
        <v>21.166666666666668</v>
      </c>
      <c r="L15" s="4"/>
      <c r="M15" s="4">
        <f t="shared" si="4"/>
        <v>10.166666666666666</v>
      </c>
    </row>
    <row r="16" spans="1:13" s="1" customFormat="1" x14ac:dyDescent="0.25">
      <c r="A16" s="4" t="s">
        <v>13</v>
      </c>
      <c r="B16" s="4"/>
      <c r="C16" s="4">
        <f t="shared" ref="C16:M16" si="5">STDEV(C12:C14)</f>
        <v>0.20207259421636833</v>
      </c>
      <c r="D16" s="4"/>
      <c r="E16" s="4">
        <f t="shared" si="5"/>
        <v>1</v>
      </c>
      <c r="F16" s="4"/>
      <c r="G16" s="4">
        <f t="shared" si="5"/>
        <v>6.0827625302982193</v>
      </c>
      <c r="H16" s="4"/>
      <c r="I16" s="4">
        <f t="shared" si="5"/>
        <v>8.144527815247077</v>
      </c>
      <c r="J16" s="4"/>
      <c r="K16" s="4">
        <f t="shared" si="5"/>
        <v>4.0104031385053265</v>
      </c>
      <c r="L16" s="4"/>
      <c r="M16" s="4">
        <f t="shared" si="5"/>
        <v>1.5275252316519499</v>
      </c>
    </row>
    <row r="17" spans="1:13" x14ac:dyDescent="0.25">
      <c r="A17" s="4" t="s">
        <v>20</v>
      </c>
      <c r="B17" s="4">
        <v>9.75</v>
      </c>
      <c r="C17" s="4">
        <v>1</v>
      </c>
      <c r="D17" s="4">
        <v>7</v>
      </c>
      <c r="E17" s="4">
        <v>4.5</v>
      </c>
      <c r="F17" s="4">
        <v>32.5</v>
      </c>
      <c r="G17" s="4">
        <v>3</v>
      </c>
      <c r="H17" s="4">
        <v>30</v>
      </c>
      <c r="I17" s="4">
        <v>6</v>
      </c>
      <c r="J17" s="4">
        <v>56</v>
      </c>
      <c r="K17" s="4">
        <v>16</v>
      </c>
      <c r="L17" s="4">
        <v>40</v>
      </c>
      <c r="M17" s="4">
        <v>17</v>
      </c>
    </row>
    <row r="18" spans="1:13" x14ac:dyDescent="0.25">
      <c r="A18" s="4" t="s">
        <v>21</v>
      </c>
      <c r="B18" s="4">
        <v>10</v>
      </c>
      <c r="C18" s="4">
        <v>1</v>
      </c>
      <c r="D18" s="4">
        <v>12.5</v>
      </c>
      <c r="E18" s="4">
        <v>1.5</v>
      </c>
      <c r="F18" s="4">
        <v>24.5</v>
      </c>
      <c r="G18" s="4">
        <v>5</v>
      </c>
      <c r="H18" s="4">
        <v>39</v>
      </c>
      <c r="I18" s="4">
        <v>5</v>
      </c>
      <c r="J18" s="4">
        <v>33</v>
      </c>
      <c r="K18" s="4">
        <v>31</v>
      </c>
      <c r="L18" s="4">
        <v>46</v>
      </c>
      <c r="M18" s="4">
        <v>7</v>
      </c>
    </row>
    <row r="19" spans="1:13" s="1" customFormat="1" x14ac:dyDescent="0.25">
      <c r="A19" s="4" t="s">
        <v>12</v>
      </c>
      <c r="B19" s="4">
        <f>AVERAGE(B17:B18)</f>
        <v>9.875</v>
      </c>
      <c r="C19" s="4">
        <f t="shared" ref="C19:M19" si="6">AVERAGE(C17:C18)</f>
        <v>1</v>
      </c>
      <c r="D19" s="4">
        <f t="shared" si="6"/>
        <v>9.75</v>
      </c>
      <c r="E19" s="4">
        <f t="shared" si="6"/>
        <v>3</v>
      </c>
      <c r="F19" s="4">
        <f t="shared" si="6"/>
        <v>28.5</v>
      </c>
      <c r="G19" s="4">
        <f t="shared" si="6"/>
        <v>4</v>
      </c>
      <c r="H19" s="4">
        <f t="shared" si="6"/>
        <v>34.5</v>
      </c>
      <c r="I19" s="4">
        <f t="shared" si="6"/>
        <v>5.5</v>
      </c>
      <c r="J19" s="4">
        <f t="shared" si="6"/>
        <v>44.5</v>
      </c>
      <c r="K19" s="4">
        <f t="shared" si="6"/>
        <v>23.5</v>
      </c>
      <c r="L19" s="4">
        <f t="shared" si="6"/>
        <v>43</v>
      </c>
      <c r="M19" s="4">
        <f t="shared" si="6"/>
        <v>12</v>
      </c>
    </row>
    <row r="20" spans="1:13" s="1" customFormat="1" x14ac:dyDescent="0.25">
      <c r="A20" s="4" t="s">
        <v>13</v>
      </c>
      <c r="B20" s="4">
        <f>STDEV(B17:B18)</f>
        <v>0.17677669529663689</v>
      </c>
      <c r="C20" s="4">
        <f t="shared" ref="C20:M20" si="7">STDEV(C17:C18)</f>
        <v>0</v>
      </c>
      <c r="D20" s="4">
        <f t="shared" si="7"/>
        <v>3.8890872965260113</v>
      </c>
      <c r="E20" s="4">
        <f t="shared" si="7"/>
        <v>2.1213203435596424</v>
      </c>
      <c r="F20" s="4">
        <f t="shared" si="7"/>
        <v>5.6568542494923806</v>
      </c>
      <c r="G20" s="4">
        <f t="shared" si="7"/>
        <v>1.4142135623730951</v>
      </c>
      <c r="H20" s="4">
        <f t="shared" si="7"/>
        <v>6.3639610306789276</v>
      </c>
      <c r="I20" s="4">
        <f t="shared" si="7"/>
        <v>0.70710678118654757</v>
      </c>
      <c r="J20" s="4">
        <f t="shared" si="7"/>
        <v>16.263455967290593</v>
      </c>
      <c r="K20" s="4">
        <f t="shared" si="7"/>
        <v>10.606601717798213</v>
      </c>
      <c r="L20" s="4">
        <f t="shared" si="7"/>
        <v>4.2426406871192848</v>
      </c>
      <c r="M20" s="4">
        <f t="shared" si="7"/>
        <v>7.0710678118654755</v>
      </c>
    </row>
    <row r="21" spans="1:13" x14ac:dyDescent="0.25">
      <c r="A21" s="4" t="s">
        <v>22</v>
      </c>
      <c r="B21" s="4">
        <v>8</v>
      </c>
      <c r="C21" s="4">
        <v>0.5</v>
      </c>
      <c r="D21" s="4">
        <v>18</v>
      </c>
      <c r="E21" s="4">
        <v>4</v>
      </c>
      <c r="F21" s="4">
        <v>10</v>
      </c>
      <c r="G21" s="4">
        <v>5</v>
      </c>
      <c r="H21" s="4">
        <v>15.5</v>
      </c>
      <c r="I21" s="4">
        <v>2.5</v>
      </c>
      <c r="J21" s="4">
        <v>2.25</v>
      </c>
      <c r="K21" s="4">
        <v>11.75</v>
      </c>
      <c r="L21" s="4">
        <v>3</v>
      </c>
      <c r="M21" s="4">
        <v>14.75</v>
      </c>
    </row>
    <row r="22" spans="1:13" x14ac:dyDescent="0.25">
      <c r="A22" s="4" t="s">
        <v>23</v>
      </c>
      <c r="B22" s="4">
        <v>9.25</v>
      </c>
      <c r="C22" s="4">
        <v>1</v>
      </c>
      <c r="D22" s="4">
        <v>8</v>
      </c>
      <c r="E22" s="4">
        <v>0.5</v>
      </c>
      <c r="F22" s="4">
        <v>20</v>
      </c>
      <c r="G22" s="4">
        <v>3.5</v>
      </c>
      <c r="H22" s="4">
        <v>13</v>
      </c>
      <c r="I22" s="4">
        <v>2</v>
      </c>
      <c r="J22" s="4">
        <v>7</v>
      </c>
      <c r="K22" s="4">
        <v>20</v>
      </c>
      <c r="L22" s="4">
        <v>4.5</v>
      </c>
      <c r="M22" s="4">
        <v>14.25</v>
      </c>
    </row>
    <row r="23" spans="1:13" x14ac:dyDescent="0.25">
      <c r="A23" s="4" t="s">
        <v>24</v>
      </c>
      <c r="B23" s="4">
        <v>8.75</v>
      </c>
      <c r="C23" s="4">
        <v>0.25</v>
      </c>
      <c r="D23" s="4">
        <v>12</v>
      </c>
      <c r="E23" s="4">
        <v>2</v>
      </c>
      <c r="F23" s="4">
        <v>16.5</v>
      </c>
      <c r="G23" s="4">
        <v>3</v>
      </c>
      <c r="H23" s="4">
        <v>11</v>
      </c>
      <c r="I23" s="4">
        <v>1.5</v>
      </c>
      <c r="J23" s="4">
        <v>15</v>
      </c>
      <c r="K23" s="4">
        <v>2</v>
      </c>
      <c r="L23" s="4">
        <v>6.5</v>
      </c>
      <c r="M23" s="4">
        <v>22</v>
      </c>
    </row>
    <row r="24" spans="1:13" s="1" customFormat="1" x14ac:dyDescent="0.25">
      <c r="A24" s="4" t="s">
        <v>12</v>
      </c>
      <c r="B24" s="4">
        <f>AVERAGE(B21:B23)</f>
        <v>8.6666666666666661</v>
      </c>
      <c r="C24" s="4">
        <f t="shared" ref="C24:H24" si="8">AVERAGE(C21:C23)</f>
        <v>0.58333333333333337</v>
      </c>
      <c r="D24" s="4">
        <f t="shared" si="8"/>
        <v>12.666666666666666</v>
      </c>
      <c r="E24" s="4">
        <f t="shared" si="8"/>
        <v>2.1666666666666665</v>
      </c>
      <c r="F24" s="4">
        <f t="shared" si="8"/>
        <v>15.5</v>
      </c>
      <c r="G24" s="4">
        <f t="shared" si="8"/>
        <v>3.8333333333333335</v>
      </c>
      <c r="H24" s="4">
        <f t="shared" si="8"/>
        <v>13.166666666666666</v>
      </c>
      <c r="I24" s="4">
        <f>AVERAGE(I21:I23)</f>
        <v>2</v>
      </c>
      <c r="J24" s="4">
        <f t="shared" ref="J24:K24" si="9">AVERAGE(J21:J23)</f>
        <v>8.0833333333333339</v>
      </c>
      <c r="K24" s="4">
        <f t="shared" si="9"/>
        <v>11.25</v>
      </c>
      <c r="L24" s="4">
        <f>AVERAGE(L21:L23)</f>
        <v>4.666666666666667</v>
      </c>
      <c r="M24" s="4">
        <f>AVERAGE(M21:M23)</f>
        <v>17</v>
      </c>
    </row>
    <row r="25" spans="1:13" s="1" customFormat="1" x14ac:dyDescent="0.25">
      <c r="A25" s="4" t="s">
        <v>13</v>
      </c>
      <c r="B25" s="4">
        <f>STDEV(B21:B23)</f>
        <v>0.62915286960589578</v>
      </c>
      <c r="C25" s="4">
        <f t="shared" ref="C25:H25" si="10">STDEV(C21:C23)</f>
        <v>0.38188130791298669</v>
      </c>
      <c r="D25" s="4">
        <f t="shared" si="10"/>
        <v>5.0332229568471671</v>
      </c>
      <c r="E25" s="4">
        <f t="shared" si="10"/>
        <v>1.7559422921421231</v>
      </c>
      <c r="F25" s="4">
        <f t="shared" si="10"/>
        <v>5.0744457825461096</v>
      </c>
      <c r="G25" s="4">
        <f t="shared" si="10"/>
        <v>1.0408329997330659</v>
      </c>
      <c r="H25" s="4">
        <f t="shared" si="10"/>
        <v>2.2546248764114432</v>
      </c>
      <c r="I25" s="4">
        <f>STDEV(I21:I23)</f>
        <v>0.5</v>
      </c>
      <c r="J25" s="4">
        <f t="shared" ref="J25:K25" si="11">STDEV(J21:J23)</f>
        <v>6.4436661407411018</v>
      </c>
      <c r="K25" s="4">
        <f t="shared" si="11"/>
        <v>9.0104106454700492</v>
      </c>
      <c r="L25" s="4">
        <f>STDEV(L21:L23)</f>
        <v>1.7559422921421237</v>
      </c>
      <c r="M25" s="4">
        <f>STDEV(M21:M23)</f>
        <v>4.337337893224368</v>
      </c>
    </row>
    <row r="26" spans="1:13" x14ac:dyDescent="0.25">
      <c r="A26" s="4" t="s">
        <v>17</v>
      </c>
      <c r="B26" s="4"/>
      <c r="C26" s="4">
        <v>3.15</v>
      </c>
      <c r="D26" s="4"/>
      <c r="E26" s="4">
        <v>25</v>
      </c>
      <c r="F26" s="4"/>
      <c r="G26" s="4">
        <v>17</v>
      </c>
      <c r="H26" s="4"/>
      <c r="I26" s="4">
        <v>15</v>
      </c>
      <c r="J26" s="4"/>
      <c r="K26" s="4">
        <v>13</v>
      </c>
      <c r="L26" s="4"/>
      <c r="M26" s="4">
        <v>10.5</v>
      </c>
    </row>
    <row r="27" spans="1:13" x14ac:dyDescent="0.25">
      <c r="A27" s="4" t="s">
        <v>18</v>
      </c>
      <c r="B27" s="4"/>
      <c r="C27" s="4">
        <v>2.35</v>
      </c>
      <c r="D27" s="4"/>
      <c r="E27" s="4">
        <v>14</v>
      </c>
      <c r="F27" s="4"/>
      <c r="G27" s="4">
        <v>14</v>
      </c>
      <c r="H27" s="4"/>
      <c r="I27" s="4">
        <v>12</v>
      </c>
      <c r="J27" s="4"/>
      <c r="K27" s="4">
        <v>8</v>
      </c>
      <c r="L27" s="4"/>
      <c r="M27" s="4">
        <v>11</v>
      </c>
    </row>
    <row r="28" spans="1:13" x14ac:dyDescent="0.25">
      <c r="A28" s="4" t="s">
        <v>19</v>
      </c>
      <c r="B28" s="4"/>
      <c r="C28" s="4">
        <v>0.95</v>
      </c>
      <c r="D28" s="4"/>
      <c r="E28" s="4">
        <v>17</v>
      </c>
      <c r="F28" s="4"/>
      <c r="G28" s="4">
        <v>19</v>
      </c>
      <c r="H28" s="4"/>
      <c r="I28" s="4">
        <v>7</v>
      </c>
      <c r="J28" s="4"/>
      <c r="K28" s="4">
        <v>10</v>
      </c>
      <c r="L28" s="4"/>
      <c r="M28" s="4">
        <v>19.5</v>
      </c>
    </row>
    <row r="29" spans="1:13" s="1" customFormat="1" x14ac:dyDescent="0.25">
      <c r="A29" s="4" t="s">
        <v>12</v>
      </c>
      <c r="B29" s="4"/>
      <c r="C29" s="4">
        <f>AVERAGE(C27:C28)</f>
        <v>1.65</v>
      </c>
      <c r="D29" s="4"/>
      <c r="E29" s="4">
        <f t="shared" ref="E29" si="12">AVERAGE(E26:E28)</f>
        <v>18.666666666666668</v>
      </c>
      <c r="F29" s="4"/>
      <c r="G29" s="4">
        <f t="shared" ref="G29" si="13">AVERAGE(G26:G28)</f>
        <v>16.666666666666668</v>
      </c>
      <c r="H29" s="4"/>
      <c r="I29" s="4">
        <f t="shared" ref="I29" si="14">AVERAGE(I27:I28)</f>
        <v>9.5</v>
      </c>
      <c r="J29" s="4"/>
      <c r="K29" s="4">
        <f t="shared" ref="K29" si="15">AVERAGE(K26:K28)</f>
        <v>10.333333333333334</v>
      </c>
      <c r="L29" s="4"/>
      <c r="M29" s="4">
        <f t="shared" ref="M29" si="16">AVERAGE(M26:M28)</f>
        <v>13.666666666666666</v>
      </c>
    </row>
    <row r="30" spans="1:13" s="1" customFormat="1" x14ac:dyDescent="0.25">
      <c r="A30" s="4" t="s">
        <v>13</v>
      </c>
      <c r="B30" s="4"/>
      <c r="C30" s="4">
        <f>STDEV(C27:C28)</f>
        <v>0.98994949366116725</v>
      </c>
      <c r="D30" s="4"/>
      <c r="E30" s="4">
        <f t="shared" ref="E30" si="17">STDEV(E26:E28)</f>
        <v>5.6862407030773303</v>
      </c>
      <c r="F30" s="4"/>
      <c r="G30" s="4">
        <f t="shared" ref="G30" si="18">STDEV(G26:G28)</f>
        <v>2.5166114784235796</v>
      </c>
      <c r="H30" s="4"/>
      <c r="I30" s="4">
        <f t="shared" ref="I30" si="19">STDEV(I27:I28)</f>
        <v>3.5355339059327378</v>
      </c>
      <c r="J30" s="4"/>
      <c r="K30" s="4">
        <f t="shared" ref="K30" si="20">STDEV(K26:K28)</f>
        <v>2.5166114784235849</v>
      </c>
      <c r="L30" s="4"/>
      <c r="M30" s="4">
        <f t="shared" ref="M30" si="21">STDEV(M26:M28)</f>
        <v>5.0579969684978376</v>
      </c>
    </row>
    <row r="33" spans="1:14" x14ac:dyDescent="0.25">
      <c r="A33" s="4"/>
      <c r="B33" s="4" t="s">
        <v>25</v>
      </c>
      <c r="C33" s="4"/>
    </row>
    <row r="34" spans="1:14" x14ac:dyDescent="0.25">
      <c r="A34" s="4" t="s">
        <v>26</v>
      </c>
      <c r="B34" s="4" t="s">
        <v>27</v>
      </c>
      <c r="C34" s="4" t="s">
        <v>28</v>
      </c>
    </row>
    <row r="35" spans="1:14" x14ac:dyDescent="0.25">
      <c r="A35" s="4">
        <v>0</v>
      </c>
      <c r="B35" s="4">
        <v>23</v>
      </c>
      <c r="C35" s="4">
        <v>31</v>
      </c>
    </row>
    <row r="36" spans="1:14" x14ac:dyDescent="0.25">
      <c r="A36" s="4">
        <v>1</v>
      </c>
      <c r="B36" s="4">
        <v>20</v>
      </c>
      <c r="C36" s="4">
        <v>29</v>
      </c>
    </row>
    <row r="37" spans="1:14" x14ac:dyDescent="0.25">
      <c r="A37" s="4">
        <v>2</v>
      </c>
      <c r="B37" s="4">
        <v>18.5</v>
      </c>
      <c r="C37" s="4">
        <v>27</v>
      </c>
    </row>
    <row r="38" spans="1:14" x14ac:dyDescent="0.25">
      <c r="A38" s="4">
        <v>3</v>
      </c>
      <c r="B38" s="4">
        <v>20</v>
      </c>
      <c r="C38" s="4">
        <v>27</v>
      </c>
    </row>
    <row r="39" spans="1:14" x14ac:dyDescent="0.25">
      <c r="A39" s="4">
        <v>4</v>
      </c>
      <c r="B39" s="4">
        <v>23</v>
      </c>
      <c r="C39" s="4">
        <v>29</v>
      </c>
      <c r="N39" s="2"/>
    </row>
    <row r="40" spans="1:14" x14ac:dyDescent="0.25">
      <c r="A40" s="4">
        <v>5</v>
      </c>
      <c r="B40" s="4">
        <v>19</v>
      </c>
      <c r="C40" s="4">
        <v>27</v>
      </c>
    </row>
    <row r="42" spans="1:14" x14ac:dyDescent="0.25">
      <c r="A42" s="4"/>
      <c r="B42" s="4" t="s">
        <v>29</v>
      </c>
      <c r="C42" s="4" t="s">
        <v>30</v>
      </c>
      <c r="D42" s="4" t="s">
        <v>31</v>
      </c>
      <c r="E42" s="4"/>
      <c r="F42" s="4" t="s">
        <v>30</v>
      </c>
      <c r="G42" s="4" t="s">
        <v>31</v>
      </c>
      <c r="H42" s="4"/>
      <c r="I42" s="4" t="s">
        <v>30</v>
      </c>
      <c r="J42" s="4" t="s">
        <v>31</v>
      </c>
      <c r="K42" s="4"/>
      <c r="L42" s="4"/>
    </row>
    <row r="43" spans="1:14" x14ac:dyDescent="0.25">
      <c r="A43" s="4" t="s">
        <v>26</v>
      </c>
      <c r="B43" s="4">
        <v>1</v>
      </c>
      <c r="C43" s="4"/>
      <c r="D43" s="4"/>
      <c r="E43" s="4">
        <v>2</v>
      </c>
      <c r="F43" s="4"/>
      <c r="G43" s="4"/>
      <c r="H43" s="4">
        <v>3</v>
      </c>
      <c r="I43" s="4"/>
      <c r="J43" s="4"/>
      <c r="K43" s="4" t="s">
        <v>32</v>
      </c>
      <c r="L43" s="4" t="s">
        <v>33</v>
      </c>
    </row>
    <row r="44" spans="1:14" x14ac:dyDescent="0.25">
      <c r="A44" s="4">
        <v>0</v>
      </c>
      <c r="B44" s="4">
        <v>929.97</v>
      </c>
      <c r="C44" s="4">
        <f>($B$44-B44)</f>
        <v>0</v>
      </c>
      <c r="D44" s="4">
        <f>2*$B$44-2*B44</f>
        <v>0</v>
      </c>
      <c r="E44" s="4">
        <v>943.91</v>
      </c>
      <c r="F44" s="4">
        <f>($E$44-E44)</f>
        <v>0</v>
      </c>
      <c r="G44" s="4">
        <f>2*$E$44-2*E44</f>
        <v>0</v>
      </c>
      <c r="H44" s="4">
        <v>933.37</v>
      </c>
      <c r="I44" s="4">
        <f>($H$44-H44)</f>
        <v>0</v>
      </c>
      <c r="J44" s="4">
        <f>2*$H$44-2*H44</f>
        <v>0</v>
      </c>
      <c r="K44" s="4">
        <f>AVERAGE(D44,G44,J44)</f>
        <v>0</v>
      </c>
      <c r="L44" s="4">
        <f>STDEV(D44,G44,J44)</f>
        <v>0</v>
      </c>
    </row>
    <row r="45" spans="1:14" x14ac:dyDescent="0.25">
      <c r="A45" s="4">
        <v>1</v>
      </c>
      <c r="B45" s="4">
        <v>929.71</v>
      </c>
      <c r="C45" s="4">
        <f t="shared" ref="C45:C49" si="22">($B$44-B45)</f>
        <v>0.25999999999999091</v>
      </c>
      <c r="D45" s="4">
        <f t="shared" ref="D45:D49" si="23">2*$B$44-2*B45</f>
        <v>0.51999999999998181</v>
      </c>
      <c r="E45" s="4">
        <v>943.58</v>
      </c>
      <c r="F45" s="4">
        <f t="shared" ref="F45:F49" si="24">($E$44-E45)</f>
        <v>0.32999999999992724</v>
      </c>
      <c r="G45" s="4">
        <f t="shared" ref="G45:G49" si="25">2*$E$44-2*E45</f>
        <v>0.65999999999985448</v>
      </c>
      <c r="H45" s="4">
        <v>933.02</v>
      </c>
      <c r="I45" s="4">
        <f t="shared" ref="I45:I49" si="26">($H$44-H45)</f>
        <v>0.35000000000002274</v>
      </c>
      <c r="J45" s="4">
        <f t="shared" ref="J45:J49" si="27">2*$H$44-2*H45</f>
        <v>0.70000000000004547</v>
      </c>
      <c r="K45" s="4">
        <f t="shared" ref="K45:K48" si="28">AVERAGE(D45,G45,J45)</f>
        <v>0.62666666666662729</v>
      </c>
      <c r="L45" s="4">
        <f t="shared" ref="L45:L49" si="29">STDEV(D45,G45,J45)</f>
        <v>9.4516312525054602E-2</v>
      </c>
    </row>
    <row r="46" spans="1:14" x14ac:dyDescent="0.25">
      <c r="A46" s="4">
        <v>2</v>
      </c>
      <c r="B46" s="4">
        <v>927.27</v>
      </c>
      <c r="C46" s="4">
        <f t="shared" si="22"/>
        <v>2.7000000000000455</v>
      </c>
      <c r="D46" s="4">
        <f t="shared" si="23"/>
        <v>5.4000000000000909</v>
      </c>
      <c r="E46" s="4">
        <v>940.53</v>
      </c>
      <c r="F46" s="4">
        <f t="shared" si="24"/>
        <v>3.3799999999999955</v>
      </c>
      <c r="G46" s="4">
        <f t="shared" si="25"/>
        <v>6.7599999999999909</v>
      </c>
      <c r="H46" s="4">
        <v>929.63</v>
      </c>
      <c r="I46" s="4">
        <f t="shared" si="26"/>
        <v>3.7400000000000091</v>
      </c>
      <c r="J46" s="4">
        <f t="shared" si="27"/>
        <v>7.4800000000000182</v>
      </c>
      <c r="K46" s="4">
        <f t="shared" si="28"/>
        <v>6.5466666666666997</v>
      </c>
      <c r="L46" s="4">
        <f t="shared" si="29"/>
        <v>1.0562827904180012</v>
      </c>
    </row>
    <row r="47" spans="1:14" x14ac:dyDescent="0.25">
      <c r="A47" s="4">
        <v>3</v>
      </c>
      <c r="B47" s="4">
        <v>924.33</v>
      </c>
      <c r="C47" s="4">
        <f t="shared" si="22"/>
        <v>5.6399999999999864</v>
      </c>
      <c r="D47" s="4">
        <f t="shared" si="23"/>
        <v>11.279999999999973</v>
      </c>
      <c r="E47" s="4">
        <v>937.23</v>
      </c>
      <c r="F47" s="4">
        <f t="shared" si="24"/>
        <v>6.67999999999995</v>
      </c>
      <c r="G47" s="4">
        <f t="shared" si="25"/>
        <v>13.3599999999999</v>
      </c>
      <c r="H47" s="4">
        <v>922.24</v>
      </c>
      <c r="I47" s="4">
        <f t="shared" si="26"/>
        <v>11.129999999999995</v>
      </c>
      <c r="J47" s="4">
        <f t="shared" si="27"/>
        <v>22.259999999999991</v>
      </c>
      <c r="K47" s="4">
        <f t="shared" si="28"/>
        <v>15.633333333333288</v>
      </c>
      <c r="L47" s="4">
        <f t="shared" si="29"/>
        <v>5.83233515269258</v>
      </c>
    </row>
    <row r="48" spans="1:14" x14ac:dyDescent="0.25">
      <c r="A48" s="4">
        <v>4</v>
      </c>
      <c r="B48" s="4">
        <v>921.65</v>
      </c>
      <c r="C48" s="4">
        <f t="shared" si="22"/>
        <v>8.32000000000005</v>
      </c>
      <c r="D48" s="4">
        <f t="shared" si="23"/>
        <v>16.6400000000001</v>
      </c>
      <c r="E48" s="4">
        <v>933.25</v>
      </c>
      <c r="F48" s="4">
        <f t="shared" si="24"/>
        <v>10.659999999999968</v>
      </c>
      <c r="G48" s="4">
        <f t="shared" si="25"/>
        <v>21.319999999999936</v>
      </c>
      <c r="H48" s="4">
        <v>919.18</v>
      </c>
      <c r="I48" s="4">
        <f t="shared" si="26"/>
        <v>14.190000000000055</v>
      </c>
      <c r="J48" s="4">
        <f t="shared" si="27"/>
        <v>28.380000000000109</v>
      </c>
      <c r="K48" s="4">
        <f t="shared" si="28"/>
        <v>22.113333333333383</v>
      </c>
      <c r="L48" s="4">
        <f t="shared" si="29"/>
        <v>5.9100705015535633</v>
      </c>
    </row>
    <row r="49" spans="1:12" x14ac:dyDescent="0.25">
      <c r="A49" s="4">
        <v>5</v>
      </c>
      <c r="B49" s="4">
        <v>918.93</v>
      </c>
      <c r="C49" s="4">
        <f t="shared" si="22"/>
        <v>11.040000000000077</v>
      </c>
      <c r="D49" s="4">
        <f t="shared" si="23"/>
        <v>22.080000000000155</v>
      </c>
      <c r="E49" s="4">
        <v>930.62</v>
      </c>
      <c r="F49" s="4">
        <f t="shared" si="24"/>
        <v>13.289999999999964</v>
      </c>
      <c r="G49" s="4">
        <f t="shared" si="25"/>
        <v>26.579999999999927</v>
      </c>
      <c r="H49" s="4">
        <v>916.75</v>
      </c>
      <c r="I49" s="4">
        <f t="shared" si="26"/>
        <v>16.620000000000005</v>
      </c>
      <c r="J49" s="4">
        <f t="shared" si="27"/>
        <v>33.240000000000009</v>
      </c>
      <c r="K49" s="4">
        <f>AVERAGE(D49,G49,J49)</f>
        <v>27.300000000000029</v>
      </c>
      <c r="L49" s="4">
        <f t="shared" si="29"/>
        <v>5.614730625773543</v>
      </c>
    </row>
    <row r="51" spans="1:12" x14ac:dyDescent="0.25">
      <c r="A51" s="4"/>
      <c r="B51" s="4" t="s">
        <v>34</v>
      </c>
      <c r="C51" s="4"/>
      <c r="D51" s="4"/>
    </row>
    <row r="52" spans="1:12" x14ac:dyDescent="0.25">
      <c r="A52" s="4" t="s">
        <v>26</v>
      </c>
      <c r="B52" s="4" t="s">
        <v>35</v>
      </c>
      <c r="C52" s="4" t="s">
        <v>36</v>
      </c>
      <c r="D52" s="4" t="s">
        <v>37</v>
      </c>
    </row>
    <row r="53" spans="1:12" x14ac:dyDescent="0.25">
      <c r="A53" s="4">
        <v>0</v>
      </c>
      <c r="B53" s="4">
        <v>8.08</v>
      </c>
      <c r="C53" s="4">
        <v>8.08</v>
      </c>
      <c r="D53" s="4">
        <v>5.48</v>
      </c>
    </row>
    <row r="54" spans="1:12" x14ac:dyDescent="0.25">
      <c r="A54" s="4">
        <v>1</v>
      </c>
      <c r="B54" s="4">
        <v>7.7</v>
      </c>
      <c r="C54" s="4">
        <v>7.94</v>
      </c>
      <c r="D54" s="4">
        <v>5.03</v>
      </c>
    </row>
    <row r="55" spans="1:12" x14ac:dyDescent="0.25">
      <c r="A55" s="4">
        <v>2</v>
      </c>
      <c r="B55" s="4">
        <v>6.84</v>
      </c>
      <c r="C55" s="4">
        <v>7.63</v>
      </c>
      <c r="D55" s="4">
        <v>4.63</v>
      </c>
    </row>
    <row r="56" spans="1:12" x14ac:dyDescent="0.25">
      <c r="A56" s="4">
        <v>3</v>
      </c>
      <c r="B56" s="4">
        <v>6.17</v>
      </c>
      <c r="C56" s="4">
        <v>6.77</v>
      </c>
      <c r="D56" s="4">
        <v>4.62</v>
      </c>
    </row>
    <row r="57" spans="1:12" x14ac:dyDescent="0.25">
      <c r="A57" s="4">
        <v>4</v>
      </c>
      <c r="B57" s="4">
        <v>7.07</v>
      </c>
      <c r="C57" s="4">
        <v>6.91</v>
      </c>
      <c r="D57" s="4">
        <v>4.5599999999999996</v>
      </c>
    </row>
    <row r="58" spans="1:12" x14ac:dyDescent="0.25">
      <c r="A58" s="4">
        <v>5</v>
      </c>
      <c r="B58" s="4">
        <v>7.01</v>
      </c>
      <c r="C58" s="4">
        <v>5.93</v>
      </c>
      <c r="D58" s="4">
        <v>4.8099999999999996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764D-CEA7-466F-956D-9F6058438B65}">
  <sheetPr codeName="Sheet4"/>
  <dimension ref="A1:E9"/>
  <sheetViews>
    <sheetView workbookViewId="0">
      <selection activeCell="A10" sqref="A10"/>
    </sheetView>
  </sheetViews>
  <sheetFormatPr defaultRowHeight="15" x14ac:dyDescent="0.25"/>
  <cols>
    <col min="2" max="2" width="24.85546875" customWidth="1"/>
    <col min="3" max="3" width="28.7109375" bestFit="1" customWidth="1"/>
    <col min="4" max="4" width="24.5703125" bestFit="1" customWidth="1"/>
    <col min="5" max="5" width="31.85546875" customWidth="1"/>
  </cols>
  <sheetData>
    <row r="1" spans="1:5" x14ac:dyDescent="0.25">
      <c r="A1" s="5"/>
      <c r="B1" s="5" t="s">
        <v>34</v>
      </c>
      <c r="C1" s="5"/>
    </row>
    <row r="2" spans="1:5" ht="18.75" x14ac:dyDescent="0.35">
      <c r="A2" s="5" t="s">
        <v>26</v>
      </c>
      <c r="B2" s="5" t="s">
        <v>38</v>
      </c>
      <c r="C2" s="5" t="s">
        <v>39</v>
      </c>
      <c r="D2" s="5" t="s">
        <v>40</v>
      </c>
      <c r="E2" s="5" t="s">
        <v>41</v>
      </c>
    </row>
    <row r="3" spans="1:5" x14ac:dyDescent="0.25">
      <c r="A3" s="5">
        <v>0</v>
      </c>
      <c r="B3" s="5">
        <v>8.08</v>
      </c>
      <c r="C3" s="5">
        <v>8.08</v>
      </c>
      <c r="D3" s="5">
        <v>8.08</v>
      </c>
      <c r="E3" s="5">
        <v>8.08</v>
      </c>
    </row>
    <row r="4" spans="1:5" x14ac:dyDescent="0.25">
      <c r="A4" s="5">
        <v>1</v>
      </c>
      <c r="B4" s="5">
        <v>7.7</v>
      </c>
      <c r="C4" s="5">
        <v>7.94</v>
      </c>
      <c r="D4" s="5">
        <v>7.76</v>
      </c>
      <c r="E4" s="5">
        <v>7.9</v>
      </c>
    </row>
    <row r="5" spans="1:5" x14ac:dyDescent="0.25">
      <c r="A5" s="5">
        <v>2</v>
      </c>
      <c r="B5" s="5">
        <v>6.84</v>
      </c>
      <c r="C5" s="5">
        <v>7.63</v>
      </c>
    </row>
    <row r="6" spans="1:5" x14ac:dyDescent="0.25">
      <c r="A6" s="5">
        <v>3</v>
      </c>
      <c r="B6" s="5">
        <v>6.17</v>
      </c>
      <c r="C6" s="5">
        <v>6.77</v>
      </c>
    </row>
    <row r="7" spans="1:5" x14ac:dyDescent="0.25">
      <c r="A7" s="5">
        <v>4</v>
      </c>
      <c r="B7" s="5">
        <v>7.07</v>
      </c>
      <c r="C7" s="5">
        <v>6.84</v>
      </c>
      <c r="D7" s="5">
        <v>6.08</v>
      </c>
      <c r="E7" s="5">
        <v>6.06</v>
      </c>
    </row>
    <row r="8" spans="1:5" x14ac:dyDescent="0.25">
      <c r="A8" s="5">
        <v>5</v>
      </c>
      <c r="B8" s="5">
        <v>7.01</v>
      </c>
      <c r="C8" s="5">
        <v>5.92</v>
      </c>
      <c r="D8" s="5">
        <v>6.36</v>
      </c>
      <c r="E8" s="5">
        <v>6.07</v>
      </c>
    </row>
    <row r="9" spans="1:5" x14ac:dyDescent="0.25">
      <c r="A9" s="5">
        <v>6</v>
      </c>
      <c r="B9" s="5">
        <v>5.63</v>
      </c>
      <c r="C9" s="5">
        <v>5.68</v>
      </c>
      <c r="D9" s="5">
        <v>5.54</v>
      </c>
      <c r="E9" s="5">
        <v>5.58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10EC-C193-46BB-A711-7B968DC8187E}">
  <dimension ref="A2:E11"/>
  <sheetViews>
    <sheetView workbookViewId="0">
      <selection activeCell="A2" sqref="A2:E10"/>
    </sheetView>
  </sheetViews>
  <sheetFormatPr defaultRowHeight="15" x14ac:dyDescent="0.25"/>
  <cols>
    <col min="2" max="2" width="9.7109375" bestFit="1" customWidth="1"/>
    <col min="3" max="3" width="22.7109375" bestFit="1" customWidth="1"/>
    <col min="4" max="5" width="8.42578125" bestFit="1" customWidth="1"/>
  </cols>
  <sheetData>
    <row r="2" spans="1:5" x14ac:dyDescent="0.25">
      <c r="A2" s="11" t="s">
        <v>42</v>
      </c>
      <c r="B2" s="11"/>
      <c r="C2" s="6" t="s">
        <v>43</v>
      </c>
      <c r="D2" s="6" t="s">
        <v>44</v>
      </c>
      <c r="E2" s="6" t="s">
        <v>45</v>
      </c>
    </row>
    <row r="3" spans="1:5" x14ac:dyDescent="0.25">
      <c r="A3" s="7">
        <v>1</v>
      </c>
      <c r="B3" s="7" t="s">
        <v>46</v>
      </c>
      <c r="C3" s="7">
        <v>56.26</v>
      </c>
      <c r="D3" s="7">
        <v>1.9</v>
      </c>
      <c r="E3" s="7">
        <v>1.64</v>
      </c>
    </row>
    <row r="4" spans="1:5" x14ac:dyDescent="0.25">
      <c r="A4" s="7">
        <v>2</v>
      </c>
      <c r="B4" s="7" t="s">
        <v>47</v>
      </c>
      <c r="C4" s="7">
        <v>105.05</v>
      </c>
      <c r="D4" s="7">
        <v>1.98</v>
      </c>
      <c r="E4" s="7">
        <v>1.91</v>
      </c>
    </row>
    <row r="5" spans="1:5" x14ac:dyDescent="0.25">
      <c r="A5" s="7">
        <v>3</v>
      </c>
      <c r="B5" s="7" t="s">
        <v>48</v>
      </c>
      <c r="C5" s="7">
        <v>406.53</v>
      </c>
      <c r="D5" s="7">
        <v>2.04</v>
      </c>
      <c r="E5" s="7">
        <v>2.12</v>
      </c>
    </row>
    <row r="6" spans="1:5" x14ac:dyDescent="0.25">
      <c r="A6" s="7">
        <v>4</v>
      </c>
      <c r="B6" s="7" t="s">
        <v>49</v>
      </c>
      <c r="C6" s="7">
        <v>133.57</v>
      </c>
      <c r="D6" s="7">
        <v>2.08</v>
      </c>
      <c r="E6" s="7">
        <v>1.96</v>
      </c>
    </row>
    <row r="7" spans="1:5" x14ac:dyDescent="0.25">
      <c r="A7" s="7">
        <v>5</v>
      </c>
      <c r="B7" s="7" t="s">
        <v>50</v>
      </c>
      <c r="C7" s="7">
        <v>61.54</v>
      </c>
      <c r="D7" s="7">
        <v>2.0499999999999998</v>
      </c>
      <c r="E7" s="7">
        <v>1.87</v>
      </c>
    </row>
    <row r="8" spans="1:5" x14ac:dyDescent="0.25">
      <c r="A8" s="7">
        <v>6</v>
      </c>
      <c r="B8" s="7" t="s">
        <v>51</v>
      </c>
      <c r="C8" s="7">
        <v>168.46</v>
      </c>
      <c r="D8" s="7">
        <v>2.02</v>
      </c>
      <c r="E8" s="7">
        <v>1.71</v>
      </c>
    </row>
    <row r="9" spans="1:5" x14ac:dyDescent="0.25">
      <c r="A9" s="7">
        <v>7</v>
      </c>
      <c r="B9" s="7" t="s">
        <v>52</v>
      </c>
      <c r="C9" s="7">
        <v>278.13</v>
      </c>
      <c r="D9" s="7">
        <v>2.09</v>
      </c>
      <c r="E9" s="7">
        <v>1.96</v>
      </c>
    </row>
    <row r="10" spans="1:5" x14ac:dyDescent="0.25">
      <c r="A10" s="7">
        <v>8</v>
      </c>
      <c r="B10" s="8" t="s">
        <v>53</v>
      </c>
      <c r="C10" s="8">
        <v>196.44</v>
      </c>
      <c r="D10" s="8">
        <v>2.09</v>
      </c>
      <c r="E10" s="8">
        <v>1.63</v>
      </c>
    </row>
    <row r="11" spans="1:5" x14ac:dyDescent="0.25">
      <c r="B11" s="9"/>
      <c r="C11" s="10"/>
      <c r="D11" s="9"/>
      <c r="E11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curve</vt:lpstr>
      <vt:lpstr>pH</vt:lpstr>
      <vt:lpstr>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Mcmurtry, SK, Mej [sarahmc@sun.ac.za]</cp:lastModifiedBy>
  <dcterms:created xsi:type="dcterms:W3CDTF">2021-11-08T08:35:26Z</dcterms:created>
  <dcterms:modified xsi:type="dcterms:W3CDTF">2021-11-11T13:26:00Z</dcterms:modified>
</cp:coreProperties>
</file>